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215" windowHeight="7755"/>
  </bookViews>
  <sheets>
    <sheet name="Alternative 1" sheetId="1" r:id="rId1"/>
    <sheet name="Alternative 2" sheetId="2" r:id="rId2"/>
    <sheet name="Alternative 3" sheetId="3" r:id="rId3"/>
    <sheet name="AltEval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3" l="1"/>
  <c r="L21" i="3"/>
  <c r="L19" i="3"/>
  <c r="L20" i="2"/>
  <c r="L21" i="2"/>
  <c r="L19" i="2"/>
  <c r="L20" i="1"/>
  <c r="L21" i="1"/>
  <c r="L19" i="1"/>
  <c r="D15" i="4" l="1"/>
  <c r="E15" i="4"/>
  <c r="C15" i="4"/>
  <c r="L13" i="3" l="1"/>
  <c r="L14" i="3"/>
  <c r="L15" i="3"/>
  <c r="L16" i="3"/>
  <c r="L12" i="3"/>
  <c r="L4" i="3"/>
  <c r="L5" i="3"/>
  <c r="L6" i="3"/>
  <c r="L7" i="3"/>
  <c r="L8" i="3"/>
  <c r="L9" i="3"/>
  <c r="L3" i="3"/>
  <c r="L13" i="1"/>
  <c r="L14" i="1"/>
  <c r="L15" i="1"/>
  <c r="L16" i="1"/>
  <c r="L12" i="1"/>
  <c r="L4" i="1"/>
  <c r="L5" i="1"/>
  <c r="L6" i="1"/>
  <c r="L7" i="1"/>
  <c r="L8" i="1"/>
  <c r="L9" i="1"/>
  <c r="L3" i="1"/>
  <c r="L13" i="2"/>
  <c r="L14" i="2"/>
  <c r="L15" i="2"/>
  <c r="L16" i="2"/>
  <c r="L12" i="2"/>
  <c r="L4" i="2"/>
  <c r="L5" i="2"/>
  <c r="L6" i="2"/>
  <c r="L7" i="2"/>
  <c r="L8" i="2"/>
  <c r="L9" i="2"/>
  <c r="L3" i="2"/>
  <c r="E8" i="4" l="1"/>
  <c r="L24" i="3"/>
  <c r="L24" i="2"/>
  <c r="E11" i="4" l="1"/>
  <c r="D11" i="4"/>
  <c r="C11" i="4"/>
  <c r="N13" i="2"/>
  <c r="N14" i="2"/>
  <c r="N15" i="2"/>
  <c r="N16" i="2"/>
  <c r="N12" i="2"/>
  <c r="N13" i="1"/>
  <c r="N14" i="1"/>
  <c r="N15" i="1"/>
  <c r="N16" i="1"/>
  <c r="N12" i="1"/>
  <c r="O4" i="3"/>
  <c r="O5" i="3"/>
  <c r="O6" i="3"/>
  <c r="O7" i="3"/>
  <c r="O8" i="3"/>
  <c r="O9" i="3"/>
  <c r="O10" i="3"/>
  <c r="O3" i="3"/>
  <c r="O13" i="2"/>
  <c r="O14" i="2"/>
  <c r="O15" i="2"/>
  <c r="O16" i="2"/>
  <c r="O12" i="2"/>
  <c r="O4" i="2"/>
  <c r="O5" i="2"/>
  <c r="O6" i="2"/>
  <c r="O7" i="2"/>
  <c r="O8" i="2"/>
  <c r="O9" i="2"/>
  <c r="O3" i="2"/>
  <c r="O7" i="1"/>
  <c r="O8" i="1"/>
  <c r="O9" i="1"/>
  <c r="O10" i="1"/>
  <c r="O13" i="1"/>
  <c r="O14" i="1"/>
  <c r="O15" i="1"/>
  <c r="O16" i="1"/>
  <c r="O12" i="1"/>
  <c r="O4" i="1"/>
  <c r="O5" i="1"/>
  <c r="O3" i="1"/>
  <c r="D8" i="4" l="1"/>
  <c r="D7" i="4"/>
  <c r="E7" i="4"/>
  <c r="E5" i="4" l="1"/>
  <c r="D5" i="4"/>
  <c r="C5" i="4" l="1"/>
  <c r="D4" i="4"/>
  <c r="E4" i="4"/>
  <c r="C4" i="4"/>
  <c r="E3" i="4"/>
  <c r="D3" i="4"/>
  <c r="D12" i="4"/>
  <c r="C12" i="4" l="1"/>
  <c r="E12" i="4"/>
  <c r="E14" i="4"/>
  <c r="D14" i="4"/>
  <c r="C3" i="4"/>
  <c r="O6" i="1"/>
  <c r="C7" i="4" s="1"/>
  <c r="C8" i="4"/>
  <c r="L24" i="1" l="1"/>
  <c r="C14" i="4" s="1"/>
  <c r="D13" i="4" s="1"/>
  <c r="E13" i="4" l="1"/>
  <c r="C13" i="4"/>
</calcChain>
</file>

<file path=xl/sharedStrings.xml><?xml version="1.0" encoding="utf-8"?>
<sst xmlns="http://schemas.openxmlformats.org/spreadsheetml/2006/main" count="188" uniqueCount="74">
  <si>
    <t xml:space="preserve">Cement and Asphalt Quantities Reporting Sheet </t>
  </si>
  <si>
    <t>Project Name:</t>
  </si>
  <si>
    <t>Project Manager:</t>
  </si>
  <si>
    <t>CAST-IN-PLACE CEMENT CONCRETE</t>
  </si>
  <si>
    <t>Use (Roadway, Sidewalk, Curb, Structural, etc.)</t>
  </si>
  <si>
    <t>CY</t>
  </si>
  <si>
    <t>% Recycled Materials</t>
  </si>
  <si>
    <t>Supplier</t>
  </si>
  <si>
    <t>Notes</t>
  </si>
  <si>
    <t>Emissions (MTCO2e)</t>
  </si>
  <si>
    <t>Concrete Mix 1</t>
  </si>
  <si>
    <t>Concrete Mix 2</t>
  </si>
  <si>
    <t>Concrete Mix 3</t>
  </si>
  <si>
    <t>Concrete Mix 4</t>
  </si>
  <si>
    <t>Concrete Mix 5</t>
  </si>
  <si>
    <t>Concrete Mix 6</t>
  </si>
  <si>
    <t>Concrete Mix 7</t>
  </si>
  <si>
    <t>PRECAST CEMENT CONCRETE</t>
  </si>
  <si>
    <t>Item name</t>
  </si>
  <si>
    <t>CY concrete/item</t>
  </si>
  <si>
    <t># of items</t>
  </si>
  <si>
    <t>Lbs cement/CY</t>
  </si>
  <si>
    <t xml:space="preserve">Item 1 </t>
  </si>
  <si>
    <t xml:space="preserve">Item 2 </t>
  </si>
  <si>
    <t xml:space="preserve">Item 3 </t>
  </si>
  <si>
    <t xml:space="preserve">Item 4 </t>
  </si>
  <si>
    <t>Item 5</t>
  </si>
  <si>
    <t>ASPHALT CONCRETE</t>
  </si>
  <si>
    <t>Use (Roadway, Pavement Patch etc.)</t>
  </si>
  <si>
    <t>Weight (Tons)</t>
  </si>
  <si>
    <t>Hot Mix/Warm Mix?</t>
  </si>
  <si>
    <t>Temperature</t>
  </si>
  <si>
    <t>Warm Mix Method (if applicable)</t>
  </si>
  <si>
    <t xml:space="preserve">% Recycled Asphalt Pavement </t>
  </si>
  <si>
    <t xml:space="preserve">% Recycled Asphalt Shingles </t>
  </si>
  <si>
    <t>Asphalt Mix 1</t>
  </si>
  <si>
    <t>Asphalt Mix 2</t>
  </si>
  <si>
    <t>Asphalt Mix 3</t>
  </si>
  <si>
    <t>Please write any additional comments, questions or concerns here:</t>
  </si>
  <si>
    <t>Total Emissions</t>
  </si>
  <si>
    <t>Criteria</t>
  </si>
  <si>
    <t>Units</t>
  </si>
  <si>
    <t>Alternative 1</t>
  </si>
  <si>
    <t>Alternative 2</t>
  </si>
  <si>
    <t>Scale</t>
  </si>
  <si>
    <t>Total Cast-in-Place Cement Concrete (CY)</t>
  </si>
  <si>
    <t>Total Precast Cement Concrete (CY)</t>
  </si>
  <si>
    <t>Total Asphalt (tons)</t>
  </si>
  <si>
    <t>GHG-Reducing Technologies - Cement Concrete</t>
  </si>
  <si>
    <t>MTCO2e/CY</t>
  </si>
  <si>
    <t>GHG-Reducing Technologies - Asphalt Concrete</t>
  </si>
  <si>
    <t>MTCO2e/ton</t>
  </si>
  <si>
    <t>Total GHG Emissions</t>
  </si>
  <si>
    <t>MTCO2e</t>
  </si>
  <si>
    <t>Percentage Virgin Materials</t>
  </si>
  <si>
    <t>Percentage HMA</t>
  </si>
  <si>
    <t>Cement/CY</t>
  </si>
  <si>
    <t>Total Lbs Cement</t>
  </si>
  <si>
    <t>Total CY</t>
  </si>
  <si>
    <t>% of Fly Ash or Slag IN CEMENT MIX</t>
  </si>
  <si>
    <t>% of fly ash or Slag IN CEMENT MIX</t>
  </si>
  <si>
    <t>% of Fly ash or Slag IN CEMENT MIX</t>
  </si>
  <si>
    <t>Cost of Materials</t>
  </si>
  <si>
    <t xml:space="preserve">Cost </t>
  </si>
  <si>
    <t>CSO Basin #1</t>
  </si>
  <si>
    <t>Design Descriptor</t>
  </si>
  <si>
    <t>Alternative 3</t>
  </si>
  <si>
    <t>Percent compared to Alt One</t>
  </si>
  <si>
    <t>%MTCO2 Compared to Alt One</t>
  </si>
  <si>
    <t xml:space="preserve">Phone Number: </t>
  </si>
  <si>
    <t xml:space="preserve">Project Name: </t>
  </si>
  <si>
    <t>Phone Number:</t>
  </si>
  <si>
    <t>Jake Tracy -- Master of Urban Planning Program -- University of Washington -- 2015</t>
  </si>
  <si>
    <t>Questions? Email jake.tracy88@gmail.com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</si>
</sst>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theme="0"/>
      </right>
      <top style="medium">
        <color auto="1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auto="1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 style="medium">
        <color auto="1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/>
      <bottom/>
      <diagonal/>
    </border>
    <border>
      <left style="medium">
        <color auto="1"/>
      </left>
      <right style="medium">
        <color theme="0"/>
      </right>
      <top/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medium">
        <color auto="1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medium">
        <color auto="1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auto="1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medium">
        <color auto="1"/>
      </left>
      <right/>
      <top/>
      <bottom style="medium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56">
    <xf numFmtId="0" fontId="0" fillId="0" borderId="0" xfId="0"/>
    <xf numFmtId="0" fontId="3" fillId="0" borderId="1" xfId="0" applyFont="1" applyBorder="1"/>
    <xf numFmtId="0" fontId="3" fillId="0" borderId="2" xfId="0" applyFon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5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0" fillId="3" borderId="9" xfId="0" applyFill="1" applyBorder="1"/>
    <xf numFmtId="0" fontId="0" fillId="3" borderId="14" xfId="0" applyFill="1" applyBorder="1"/>
    <xf numFmtId="0" fontId="0" fillId="4" borderId="0" xfId="0" applyFill="1" applyBorder="1"/>
    <xf numFmtId="0" fontId="0" fillId="3" borderId="9" xfId="0" applyFill="1" applyBorder="1" applyAlignment="1">
      <alignment wrapText="1"/>
    </xf>
    <xf numFmtId="0" fontId="0" fillId="3" borderId="4" xfId="0" applyFill="1" applyBorder="1" applyAlignment="1">
      <alignment wrapText="1"/>
    </xf>
    <xf numFmtId="0" fontId="0" fillId="3" borderId="14" xfId="0" applyFill="1" applyBorder="1" applyAlignment="1">
      <alignment wrapText="1"/>
    </xf>
    <xf numFmtId="0" fontId="0" fillId="3" borderId="15" xfId="0" applyFill="1" applyBorder="1" applyAlignment="1">
      <alignment wrapText="1"/>
    </xf>
    <xf numFmtId="9" fontId="0" fillId="3" borderId="4" xfId="0" applyNumberFormat="1" applyFill="1" applyBorder="1"/>
    <xf numFmtId="0" fontId="2" fillId="5" borderId="25" xfId="2" applyFont="1" applyFill="1" applyBorder="1" applyAlignment="1">
      <alignment horizontal="center" vertical="center" wrapText="1"/>
    </xf>
    <xf numFmtId="0" fontId="2" fillId="5" borderId="26" xfId="2" applyFont="1" applyFill="1" applyBorder="1" applyAlignment="1">
      <alignment horizontal="center" vertical="center" wrapText="1"/>
    </xf>
    <xf numFmtId="0" fontId="2" fillId="5" borderId="26" xfId="2" applyFont="1" applyFill="1" applyBorder="1" applyAlignment="1">
      <alignment horizontal="right" vertical="center" wrapText="1"/>
    </xf>
    <xf numFmtId="0" fontId="2" fillId="5" borderId="27" xfId="2" applyFont="1" applyFill="1" applyBorder="1" applyAlignment="1">
      <alignment horizontal="right" vertical="center" wrapText="1"/>
    </xf>
    <xf numFmtId="0" fontId="5" fillId="7" borderId="29" xfId="2" applyFont="1" applyFill="1" applyBorder="1" applyAlignment="1">
      <alignment horizontal="left" vertical="center" wrapText="1"/>
    </xf>
    <xf numFmtId="0" fontId="5" fillId="8" borderId="29" xfId="2" applyFont="1" applyFill="1" applyBorder="1" applyAlignment="1">
      <alignment horizontal="left" vertical="center" wrapText="1"/>
    </xf>
    <xf numFmtId="9" fontId="1" fillId="8" borderId="29" xfId="4" applyFont="1" applyFill="1" applyBorder="1" applyAlignment="1">
      <alignment horizontal="right" vertical="center" wrapText="1"/>
    </xf>
    <xf numFmtId="9" fontId="1" fillId="8" borderId="30" xfId="4" applyFont="1" applyFill="1" applyBorder="1" applyAlignment="1">
      <alignment horizontal="right" vertical="center" wrapText="1"/>
    </xf>
    <xf numFmtId="0" fontId="5" fillId="9" borderId="29" xfId="2" applyFont="1" applyFill="1" applyBorder="1" applyAlignment="1">
      <alignment horizontal="left" vertical="center" wrapText="1"/>
    </xf>
    <xf numFmtId="44" fontId="5" fillId="9" borderId="35" xfId="2" applyNumberFormat="1" applyFont="1" applyFill="1" applyBorder="1" applyAlignment="1">
      <alignment horizontal="left" vertical="center" wrapText="1"/>
    </xf>
    <xf numFmtId="44" fontId="1" fillId="9" borderId="35" xfId="2" applyNumberFormat="1" applyFont="1" applyFill="1" applyBorder="1" applyAlignment="1">
      <alignment horizontal="right" vertical="center"/>
    </xf>
    <xf numFmtId="44" fontId="1" fillId="9" borderId="36" xfId="2" applyNumberFormat="1" applyFont="1" applyFill="1" applyBorder="1" applyAlignment="1">
      <alignment horizontal="right" vertical="center"/>
    </xf>
    <xf numFmtId="2" fontId="1" fillId="9" borderId="30" xfId="2" applyNumberFormat="1" applyFont="1" applyFill="1" applyBorder="1" applyAlignment="1">
      <alignment vertical="center" wrapText="1"/>
    </xf>
    <xf numFmtId="2" fontId="1" fillId="9" borderId="29" xfId="2" applyNumberFormat="1" applyFont="1" applyFill="1" applyBorder="1" applyAlignment="1">
      <alignment vertical="center" wrapText="1"/>
    </xf>
    <xf numFmtId="9" fontId="1" fillId="9" borderId="30" xfId="1" applyFont="1" applyFill="1" applyBorder="1" applyAlignment="1">
      <alignment vertical="center" wrapText="1"/>
    </xf>
    <xf numFmtId="9" fontId="1" fillId="9" borderId="29" xfId="1" applyFont="1" applyFill="1" applyBorder="1" applyAlignment="1">
      <alignment vertical="center" wrapText="1"/>
    </xf>
    <xf numFmtId="2" fontId="1" fillId="7" borderId="37" xfId="4" applyNumberFormat="1" applyFont="1" applyFill="1" applyBorder="1" applyAlignment="1">
      <alignment vertical="center" wrapText="1"/>
    </xf>
    <xf numFmtId="2" fontId="1" fillId="7" borderId="38" xfId="4" applyNumberFormat="1" applyFont="1" applyFill="1" applyBorder="1" applyAlignment="1">
      <alignment vertical="center" wrapText="1"/>
    </xf>
    <xf numFmtId="0" fontId="5" fillId="7" borderId="38" xfId="2" applyFont="1" applyFill="1" applyBorder="1" applyAlignment="1">
      <alignment horizontal="left" vertical="center" wrapText="1"/>
    </xf>
    <xf numFmtId="9" fontId="1" fillId="8" borderId="30" xfId="1" applyFont="1" applyFill="1" applyBorder="1" applyAlignment="1">
      <alignment vertical="center" wrapText="1"/>
    </xf>
    <xf numFmtId="9" fontId="1" fillId="8" borderId="29" xfId="1" applyFont="1" applyFill="1" applyBorder="1" applyAlignment="1">
      <alignment vertical="center" wrapText="1"/>
    </xf>
    <xf numFmtId="9" fontId="0" fillId="7" borderId="39" xfId="1" applyFont="1" applyFill="1" applyBorder="1" applyAlignment="1">
      <alignment vertical="center" wrapText="1"/>
    </xf>
    <xf numFmtId="9" fontId="0" fillId="7" borderId="40" xfId="1" applyFont="1" applyFill="1" applyBorder="1" applyAlignment="1">
      <alignment vertical="center" wrapText="1"/>
    </xf>
    <xf numFmtId="0" fontId="5" fillId="7" borderId="40" xfId="2" applyFont="1" applyFill="1" applyBorder="1" applyAlignment="1">
      <alignment horizontal="left" vertical="center" wrapText="1"/>
    </xf>
    <xf numFmtId="2" fontId="0" fillId="8" borderId="38" xfId="2" applyNumberFormat="1" applyFont="1" applyFill="1" applyBorder="1" applyAlignment="1">
      <alignment vertical="center" wrapText="1"/>
    </xf>
    <xf numFmtId="0" fontId="5" fillId="8" borderId="38" xfId="2" applyFont="1" applyFill="1" applyBorder="1" applyAlignment="1">
      <alignment horizontal="left" vertical="center" wrapText="1"/>
    </xf>
    <xf numFmtId="2" fontId="0" fillId="7" borderId="30" xfId="3" applyNumberFormat="1" applyFont="1" applyFill="1" applyBorder="1" applyAlignment="1">
      <alignment vertical="center" wrapText="1"/>
    </xf>
    <xf numFmtId="2" fontId="0" fillId="7" borderId="29" xfId="3" applyNumberFormat="1" applyFont="1" applyFill="1" applyBorder="1" applyAlignment="1">
      <alignment vertical="center" wrapText="1"/>
    </xf>
    <xf numFmtId="2" fontId="1" fillId="8" borderId="30" xfId="4" applyNumberFormat="1" applyFont="1" applyFill="1" applyBorder="1" applyAlignment="1">
      <alignment vertical="center" wrapText="1"/>
    </xf>
    <xf numFmtId="2" fontId="1" fillId="8" borderId="29" xfId="4" applyNumberFormat="1" applyFont="1" applyFill="1" applyBorder="1" applyAlignment="1">
      <alignment vertical="center" wrapText="1"/>
    </xf>
    <xf numFmtId="2" fontId="1" fillId="7" borderId="30" xfId="3" applyNumberFormat="1" applyFont="1" applyFill="1" applyBorder="1" applyAlignment="1">
      <alignment vertical="center" wrapText="1"/>
    </xf>
    <xf numFmtId="2" fontId="1" fillId="7" borderId="29" xfId="3" applyNumberFormat="1" applyFont="1" applyFill="1" applyBorder="1" applyAlignment="1">
      <alignment vertical="center" wrapText="1"/>
    </xf>
    <xf numFmtId="9" fontId="0" fillId="0" borderId="0" xfId="1" applyFont="1" applyFill="1" applyBorder="1" applyAlignment="1">
      <alignment vertical="center" wrapText="1"/>
    </xf>
    <xf numFmtId="9" fontId="1" fillId="0" borderId="0" xfId="1" applyFont="1" applyFill="1" applyBorder="1" applyAlignment="1">
      <alignment vertical="center" wrapText="1"/>
    </xf>
    <xf numFmtId="0" fontId="0" fillId="3" borderId="4" xfId="0" applyFill="1" applyBorder="1" applyAlignment="1">
      <alignment horizontal="left"/>
    </xf>
    <xf numFmtId="0" fontId="0" fillId="3" borderId="15" xfId="0" applyFill="1" applyBorder="1" applyAlignment="1">
      <alignment horizontal="center"/>
    </xf>
    <xf numFmtId="0" fontId="0" fillId="3" borderId="4" xfId="0" applyFill="1" applyBorder="1"/>
    <xf numFmtId="0" fontId="0" fillId="3" borderId="15" xfId="0" applyFill="1" applyBorder="1"/>
    <xf numFmtId="0" fontId="0" fillId="2" borderId="6" xfId="0" applyFill="1" applyBorder="1"/>
    <xf numFmtId="164" fontId="0" fillId="0" borderId="0" xfId="0" applyNumberFormat="1"/>
    <xf numFmtId="9" fontId="0" fillId="3" borderId="4" xfId="1" applyFont="1" applyFill="1" applyBorder="1"/>
    <xf numFmtId="9" fontId="0" fillId="3" borderId="15" xfId="1" applyFont="1" applyFill="1" applyBorder="1"/>
    <xf numFmtId="0" fontId="0" fillId="2" borderId="6" xfId="0" applyFill="1" applyBorder="1" applyAlignment="1">
      <alignment horizontal="center" wrapText="1"/>
    </xf>
    <xf numFmtId="9" fontId="0" fillId="3" borderId="4" xfId="1" applyFont="1" applyFill="1" applyBorder="1" applyAlignment="1">
      <alignment horizontal="left"/>
    </xf>
    <xf numFmtId="9" fontId="0" fillId="3" borderId="15" xfId="1" applyFont="1" applyFill="1" applyBorder="1" applyAlignment="1">
      <alignment horizontal="center"/>
    </xf>
    <xf numFmtId="0" fontId="0" fillId="0" borderId="0" xfId="0" applyBorder="1"/>
    <xf numFmtId="2" fontId="0" fillId="3" borderId="0" xfId="0" applyNumberFormat="1" applyFill="1" applyBorder="1" applyAlignment="1">
      <alignment horizontal="center" vertical="center"/>
    </xf>
    <xf numFmtId="0" fontId="0" fillId="0" borderId="0" xfId="0" applyFill="1" applyBorder="1"/>
    <xf numFmtId="2" fontId="0" fillId="0" borderId="0" xfId="0" applyNumberFormat="1" applyFill="1" applyBorder="1"/>
    <xf numFmtId="0" fontId="0" fillId="0" borderId="0" xfId="0" applyFill="1" applyBorder="1" applyAlignment="1">
      <alignment horizontal="right"/>
    </xf>
    <xf numFmtId="0" fontId="0" fillId="0" borderId="0" xfId="0" applyFill="1" applyBorder="1" applyAlignment="1"/>
    <xf numFmtId="2" fontId="0" fillId="0" borderId="0" xfId="0" applyNumberFormat="1" applyFill="1" applyBorder="1" applyAlignment="1">
      <alignment horizontal="center" vertical="center"/>
    </xf>
    <xf numFmtId="0" fontId="0" fillId="0" borderId="12" xfId="0" applyBorder="1"/>
    <xf numFmtId="0" fontId="0" fillId="2" borderId="51" xfId="0" applyFill="1" applyBorder="1"/>
    <xf numFmtId="2" fontId="0" fillId="3" borderId="52" xfId="0" applyNumberFormat="1" applyFill="1" applyBorder="1"/>
    <xf numFmtId="2" fontId="0" fillId="3" borderId="53" xfId="0" applyNumberFormat="1" applyFill="1" applyBorder="1"/>
    <xf numFmtId="0" fontId="0" fillId="4" borderId="21" xfId="0" applyFill="1" applyBorder="1"/>
    <xf numFmtId="0" fontId="0" fillId="0" borderId="21" xfId="0" applyBorder="1"/>
    <xf numFmtId="0" fontId="0" fillId="2" borderId="51" xfId="0" applyFill="1" applyBorder="1" applyAlignment="1"/>
    <xf numFmtId="164" fontId="0" fillId="0" borderId="4" xfId="0" applyNumberFormat="1" applyBorder="1"/>
    <xf numFmtId="0" fontId="3" fillId="0" borderId="0" xfId="0" applyFont="1" applyBorder="1"/>
    <xf numFmtId="0" fontId="0" fillId="0" borderId="4" xfId="0" applyBorder="1" applyAlignment="1">
      <alignment wrapText="1"/>
    </xf>
    <xf numFmtId="2" fontId="0" fillId="8" borderId="37" xfId="2" applyNumberFormat="1" applyFont="1" applyFill="1" applyBorder="1" applyAlignment="1">
      <alignment vertical="center" wrapText="1"/>
    </xf>
    <xf numFmtId="2" fontId="0" fillId="3" borderId="52" xfId="0" applyNumberFormat="1" applyFill="1" applyBorder="1" applyAlignment="1"/>
    <xf numFmtId="2" fontId="0" fillId="7" borderId="38" xfId="3" applyNumberFormat="1" applyFont="1" applyFill="1" applyBorder="1" applyAlignment="1">
      <alignment horizontal="right" vertical="center" wrapText="1"/>
    </xf>
    <xf numFmtId="2" fontId="0" fillId="7" borderId="37" xfId="3" applyNumberFormat="1" applyFont="1" applyFill="1" applyBorder="1" applyAlignment="1">
      <alignment horizontal="right" vertical="center" wrapText="1"/>
    </xf>
    <xf numFmtId="2" fontId="0" fillId="3" borderId="52" xfId="0" applyNumberFormat="1" applyFill="1" applyBorder="1" applyAlignment="1">
      <alignment horizontal="right"/>
    </xf>
    <xf numFmtId="2" fontId="0" fillId="3" borderId="53" xfId="0" applyNumberFormat="1" applyFill="1" applyBorder="1" applyAlignment="1">
      <alignment horizontal="right"/>
    </xf>
    <xf numFmtId="2" fontId="0" fillId="3" borderId="52" xfId="0" applyNumberFormat="1" applyFill="1" applyBorder="1" applyAlignment="1">
      <alignment horizontal="center" vertical="center"/>
    </xf>
    <xf numFmtId="2" fontId="0" fillId="3" borderId="53" xfId="0" applyNumberFormat="1" applyFill="1" applyBorder="1" applyAlignment="1">
      <alignment horizontal="center" vertical="center"/>
    </xf>
    <xf numFmtId="0" fontId="0" fillId="2" borderId="6" xfId="0" applyFill="1" applyBorder="1" applyAlignment="1"/>
    <xf numFmtId="0" fontId="0" fillId="3" borderId="4" xfId="0" applyFill="1" applyBorder="1" applyAlignment="1"/>
    <xf numFmtId="0" fontId="0" fillId="3" borderId="15" xfId="0" applyFill="1" applyBorder="1" applyAlignment="1"/>
    <xf numFmtId="0" fontId="0" fillId="2" borderId="50" xfId="0" applyFill="1" applyBorder="1" applyAlignment="1"/>
    <xf numFmtId="0" fontId="0" fillId="2" borderId="46" xfId="0" applyFill="1" applyBorder="1" applyAlignment="1"/>
    <xf numFmtId="0" fontId="0" fillId="2" borderId="7" xfId="0" applyFill="1" applyBorder="1" applyAlignment="1"/>
    <xf numFmtId="0" fontId="0" fillId="2" borderId="6" xfId="0" applyFill="1" applyBorder="1"/>
    <xf numFmtId="0" fontId="0" fillId="3" borderId="4" xfId="0" applyFill="1" applyBorder="1"/>
    <xf numFmtId="0" fontId="0" fillId="3" borderId="9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5" xfId="0" applyFill="1" applyBorder="1"/>
    <xf numFmtId="0" fontId="0" fillId="3" borderId="4" xfId="0" applyFill="1" applyBorder="1" applyAlignment="1">
      <alignment horizontal="left"/>
    </xf>
    <xf numFmtId="0" fontId="0" fillId="3" borderId="11" xfId="0" applyFill="1" applyBorder="1" applyAlignment="1">
      <alignment horizontal="left"/>
    </xf>
    <xf numFmtId="0" fontId="0" fillId="3" borderId="47" xfId="0" applyFill="1" applyBorder="1" applyAlignment="1">
      <alignment horizontal="left"/>
    </xf>
    <xf numFmtId="0" fontId="0" fillId="3" borderId="10" xfId="0" applyFill="1" applyBorder="1" applyAlignment="1">
      <alignment horizontal="left"/>
    </xf>
    <xf numFmtId="0" fontId="0" fillId="3" borderId="11" xfId="0" applyFill="1" applyBorder="1"/>
    <xf numFmtId="0" fontId="0" fillId="3" borderId="47" xfId="0" applyFill="1" applyBorder="1"/>
    <xf numFmtId="0" fontId="0" fillId="3" borderId="10" xfId="0" applyFill="1" applyBorder="1"/>
    <xf numFmtId="0" fontId="0" fillId="3" borderId="16" xfId="0" applyFill="1" applyBorder="1"/>
    <xf numFmtId="0" fontId="0" fillId="3" borderId="48" xfId="0" applyFill="1" applyBorder="1"/>
    <xf numFmtId="0" fontId="0" fillId="3" borderId="17" xfId="0" applyFill="1" applyBorder="1"/>
    <xf numFmtId="0" fontId="0" fillId="2" borderId="8" xfId="0" applyFill="1" applyBorder="1"/>
    <xf numFmtId="0" fontId="0" fillId="2" borderId="46" xfId="0" applyFill="1" applyBorder="1"/>
    <xf numFmtId="0" fontId="0" fillId="2" borderId="7" xfId="0" applyFill="1" applyBorder="1"/>
    <xf numFmtId="0" fontId="0" fillId="3" borderId="16" xfId="0" applyFill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2" borderId="8" xfId="0" applyFill="1" applyBorder="1" applyAlignment="1"/>
    <xf numFmtId="0" fontId="0" fillId="3" borderId="55" xfId="0" applyFill="1" applyBorder="1" applyAlignment="1">
      <alignment horizontal="center"/>
    </xf>
    <xf numFmtId="0" fontId="0" fillId="3" borderId="49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54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56" xfId="0" applyFill="1" applyBorder="1" applyAlignment="1">
      <alignment horizontal="center"/>
    </xf>
    <xf numFmtId="0" fontId="0" fillId="3" borderId="11" xfId="0" applyFill="1" applyBorder="1" applyAlignment="1"/>
    <xf numFmtId="0" fontId="0" fillId="3" borderId="10" xfId="0" applyFill="1" applyBorder="1" applyAlignment="1"/>
    <xf numFmtId="0" fontId="0" fillId="3" borderId="16" xfId="0" applyFill="1" applyBorder="1" applyAlignment="1"/>
    <xf numFmtId="0" fontId="0" fillId="3" borderId="17" xfId="0" applyFill="1" applyBorder="1" applyAlignment="1"/>
    <xf numFmtId="0" fontId="3" fillId="3" borderId="18" xfId="2" applyFont="1" applyFill="1" applyBorder="1" applyAlignment="1">
      <alignment horizontal="left" vertical="center" wrapText="1"/>
    </xf>
    <xf numFmtId="0" fontId="3" fillId="3" borderId="19" xfId="2" applyFont="1" applyFill="1" applyBorder="1" applyAlignment="1">
      <alignment horizontal="left" vertical="center" wrapText="1"/>
    </xf>
    <xf numFmtId="0" fontId="3" fillId="3" borderId="24" xfId="2" applyFont="1" applyFill="1" applyBorder="1" applyAlignment="1">
      <alignment horizontal="left" vertical="center" wrapText="1"/>
    </xf>
    <xf numFmtId="0" fontId="2" fillId="6" borderId="28" xfId="2" applyFont="1" applyFill="1" applyBorder="1" applyAlignment="1">
      <alignment horizontal="left" vertical="center" wrapText="1"/>
    </xf>
    <xf numFmtId="0" fontId="2" fillId="6" borderId="31" xfId="2" applyFont="1" applyFill="1" applyBorder="1" applyAlignment="1">
      <alignment horizontal="left" vertical="center" wrapText="1"/>
    </xf>
    <xf numFmtId="2" fontId="5" fillId="8" borderId="44" xfId="2" applyNumberFormat="1" applyFont="1" applyFill="1" applyBorder="1" applyAlignment="1">
      <alignment vertical="center" wrapText="1"/>
    </xf>
    <xf numFmtId="2" fontId="5" fillId="8" borderId="41" xfId="2" applyNumberFormat="1" applyFont="1" applyFill="1" applyBorder="1" applyAlignment="1">
      <alignment vertical="center" wrapText="1"/>
    </xf>
    <xf numFmtId="0" fontId="2" fillId="6" borderId="28" xfId="2" applyFont="1" applyFill="1" applyBorder="1" applyAlignment="1">
      <alignment vertical="center" wrapText="1"/>
    </xf>
    <xf numFmtId="0" fontId="2" fillId="6" borderId="20" xfId="2" applyFont="1" applyFill="1" applyBorder="1" applyAlignment="1">
      <alignment vertical="center" wrapText="1"/>
    </xf>
    <xf numFmtId="0" fontId="2" fillId="6" borderId="43" xfId="2" applyFont="1" applyFill="1" applyBorder="1" applyAlignment="1">
      <alignment vertical="center" wrapText="1"/>
    </xf>
    <xf numFmtId="0" fontId="2" fillId="6" borderId="28" xfId="2" applyFont="1" applyFill="1" applyBorder="1" applyAlignment="1">
      <alignment horizontal="center" vertical="center" wrapText="1"/>
    </xf>
    <xf numFmtId="0" fontId="2" fillId="6" borderId="31" xfId="2" applyFont="1" applyFill="1" applyBorder="1" applyAlignment="1">
      <alignment horizontal="center" vertical="center" wrapText="1"/>
    </xf>
    <xf numFmtId="0" fontId="2" fillId="6" borderId="32" xfId="2" applyFont="1" applyFill="1" applyBorder="1" applyAlignment="1">
      <alignment horizontal="center" vertical="center" wrapText="1"/>
    </xf>
    <xf numFmtId="0" fontId="2" fillId="6" borderId="33" xfId="2" applyFont="1" applyFill="1" applyBorder="1" applyAlignment="1">
      <alignment vertical="center" wrapText="1"/>
    </xf>
    <xf numFmtId="0" fontId="2" fillId="6" borderId="34" xfId="2" applyFont="1" applyFill="1" applyBorder="1" applyAlignment="1">
      <alignment vertical="center" wrapText="1"/>
    </xf>
    <xf numFmtId="0" fontId="5" fillId="8" borderId="45" xfId="2" applyFont="1" applyFill="1" applyBorder="1" applyAlignment="1">
      <alignment horizontal="left" vertical="center" wrapText="1"/>
    </xf>
    <xf numFmtId="0" fontId="5" fillId="8" borderId="42" xfId="2" applyFont="1" applyFill="1" applyBorder="1" applyAlignment="1">
      <alignment horizontal="left" vertical="center" wrapText="1"/>
    </xf>
    <xf numFmtId="2" fontId="5" fillId="8" borderId="45" xfId="2" applyNumberFormat="1" applyFont="1" applyFill="1" applyBorder="1" applyAlignment="1">
      <alignment vertical="center" wrapText="1"/>
    </xf>
    <xf numFmtId="2" fontId="5" fillId="8" borderId="42" xfId="2" applyNumberFormat="1" applyFont="1" applyFill="1" applyBorder="1" applyAlignment="1">
      <alignment vertical="center" wrapText="1"/>
    </xf>
    <xf numFmtId="0" fontId="2" fillId="6" borderId="32" xfId="2" applyFont="1" applyFill="1" applyBorder="1" applyAlignment="1">
      <alignment horizontal="left" vertical="center" wrapText="1"/>
    </xf>
    <xf numFmtId="0" fontId="0" fillId="10" borderId="22" xfId="0" applyFill="1" applyBorder="1"/>
    <xf numFmtId="0" fontId="0" fillId="10" borderId="23" xfId="0" applyFill="1" applyBorder="1"/>
    <xf numFmtId="0" fontId="0" fillId="10" borderId="57" xfId="0" applyFill="1" applyBorder="1"/>
    <xf numFmtId="0" fontId="0" fillId="10" borderId="1" xfId="0" applyFill="1" applyBorder="1"/>
    <xf numFmtId="0" fontId="0" fillId="10" borderId="2" xfId="0" applyFill="1" applyBorder="1"/>
    <xf numFmtId="0" fontId="0" fillId="10" borderId="3" xfId="0" applyFill="1" applyBorder="1"/>
  </cellXfs>
  <cellStyles count="5">
    <cellStyle name="Comma 2" xfId="3"/>
    <cellStyle name="Normal" xfId="0" builtinId="0"/>
    <cellStyle name="Normal 2" xfId="2"/>
    <cellStyle name="Percent" xfId="1" builtinId="5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Emissions and Cost by Alternative -</a:t>
            </a:r>
            <a:r>
              <a:rPr lang="en-US" baseline="0"/>
              <a:t> (Project Name)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AltEval!$A$1</c:f>
              <c:strCache>
                <c:ptCount val="1"/>
                <c:pt idx="0">
                  <c:v>CSO Basin #1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AltEval!$C$2:$E$2</c:f>
              <c:strCache>
                <c:ptCount val="3"/>
                <c:pt idx="0">
                  <c:v>Alternative 1</c:v>
                </c:pt>
                <c:pt idx="1">
                  <c:v>Alternative 2</c:v>
                </c:pt>
                <c:pt idx="2">
                  <c:v>Alternative 3</c:v>
                </c:pt>
              </c:strCache>
            </c:strRef>
          </c:cat>
          <c:val>
            <c:numRef>
              <c:f>AltEval!$B$1:$E$1</c:f>
              <c:numCache>
                <c:formatCode>General</c:formatCode>
                <c:ptCount val="4"/>
              </c:numCache>
            </c:numRef>
          </c:val>
          <c:smooth val="0"/>
        </c:ser>
        <c:ser>
          <c:idx val="3"/>
          <c:order val="2"/>
          <c:tx>
            <c:v>Cost ($)</c:v>
          </c:tx>
          <c:spPr>
            <a:ln w="317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12700">
                <a:solidFill>
                  <a:schemeClr val="lt2"/>
                </a:solidFill>
                <a:round/>
              </a:ln>
              <a:effectLst/>
            </c:spPr>
          </c:marker>
          <c:dLbls>
            <c:delete val="1"/>
          </c:dLbls>
          <c:cat>
            <c:strRef>
              <c:f>AltEval!$C$2:$E$2</c:f>
              <c:strCache>
                <c:ptCount val="3"/>
                <c:pt idx="0">
                  <c:v>Alternative 1</c:v>
                </c:pt>
                <c:pt idx="1">
                  <c:v>Alternative 2</c:v>
                </c:pt>
                <c:pt idx="2">
                  <c:v>Alternative 3</c:v>
                </c:pt>
              </c:strCache>
            </c:strRef>
          </c:cat>
          <c:val>
            <c:numRef>
              <c:f>AltEval!$C$16:$E$16</c:f>
              <c:numCache>
                <c:formatCode>_("$"* #,##0.00_);_("$"* \(#,##0.00\);_("$"* "-"??_);_(@_)</c:formatCode>
                <c:ptCount val="3"/>
              </c:numCache>
            </c:numRef>
          </c:val>
          <c:smooth val="0"/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88186240"/>
        <c:axId val="88188416"/>
      </c:lineChart>
      <c:lineChart>
        <c:grouping val="standard"/>
        <c:varyColors val="0"/>
        <c:ser>
          <c:idx val="2"/>
          <c:order val="1"/>
          <c:tx>
            <c:v>Emissions (MTCO2e)</c:v>
          </c:tx>
          <c:spPr>
            <a:ln w="317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12700">
                <a:solidFill>
                  <a:schemeClr val="lt2"/>
                </a:solidFill>
                <a:round/>
              </a:ln>
              <a:effectLst/>
            </c:spPr>
          </c:marker>
          <c:dLbls>
            <c:delete val="1"/>
          </c:dLbls>
          <c:val>
            <c:numRef>
              <c:f>AltEval!$C$14:$E$14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88192512"/>
        <c:axId val="88190336"/>
      </c:lineChart>
      <c:catAx>
        <c:axId val="88186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188416"/>
        <c:crosses val="autoZero"/>
        <c:auto val="1"/>
        <c:lblAlgn val="ctr"/>
        <c:lblOffset val="100"/>
        <c:noMultiLvlLbl val="0"/>
      </c:catAx>
      <c:valAx>
        <c:axId val="88188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$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&quot;$&quot;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186240"/>
        <c:crosses val="autoZero"/>
        <c:crossBetween val="between"/>
      </c:valAx>
      <c:valAx>
        <c:axId val="8819033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MTCO2e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192512"/>
        <c:crosses val="max"/>
        <c:crossBetween val="between"/>
      </c:valAx>
      <c:catAx>
        <c:axId val="88192512"/>
        <c:scaling>
          <c:orientation val="minMax"/>
        </c:scaling>
        <c:delete val="1"/>
        <c:axPos val="b"/>
        <c:majorTickMark val="out"/>
        <c:minorTickMark val="none"/>
        <c:tickLblPos val="nextTo"/>
        <c:crossAx val="881903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11</xdr:row>
      <xdr:rowOff>71437</xdr:rowOff>
    </xdr:from>
    <xdr:to>
      <xdr:col>13</xdr:col>
      <xdr:colOff>314325</xdr:colOff>
      <xdr:row>15</xdr:row>
      <xdr:rowOff>328612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topLeftCell="A10" zoomScaleNormal="100" workbookViewId="0">
      <selection activeCell="E38" sqref="E38"/>
    </sheetView>
  </sheetViews>
  <sheetFormatPr defaultRowHeight="15" x14ac:dyDescent="0.25"/>
  <cols>
    <col min="1" max="1" width="16.5703125" customWidth="1"/>
    <col min="2" max="2" width="44.28515625" customWidth="1"/>
    <col min="3" max="3" width="13.7109375" customWidth="1"/>
    <col min="4" max="4" width="14.5703125" customWidth="1"/>
    <col min="5" max="5" width="12.42578125" customWidth="1"/>
    <col min="6" max="6" width="10.85546875" customWidth="1"/>
    <col min="7" max="7" width="16.28515625" customWidth="1"/>
    <col min="8" max="8" width="9.7109375" customWidth="1"/>
    <col min="9" max="9" width="10" customWidth="1"/>
    <col min="10" max="10" width="29" customWidth="1"/>
    <col min="12" max="12" width="19.5703125" customWidth="1"/>
    <col min="14" max="15" width="18.28515625" customWidth="1"/>
  </cols>
  <sheetData>
    <row r="1" spans="1:15" ht="15.75" thickBot="1" x14ac:dyDescent="0.3">
      <c r="A1" s="1" t="s">
        <v>0</v>
      </c>
      <c r="B1" s="2"/>
      <c r="C1" s="2"/>
      <c r="D1" s="3" t="s">
        <v>1</v>
      </c>
      <c r="E1" s="4"/>
      <c r="F1" s="5"/>
      <c r="G1" s="3" t="s">
        <v>2</v>
      </c>
      <c r="H1" s="2"/>
      <c r="I1" s="4"/>
      <c r="J1" s="5"/>
      <c r="K1" s="3" t="s">
        <v>69</v>
      </c>
      <c r="L1" s="69"/>
    </row>
    <row r="2" spans="1:15" ht="45" x14ac:dyDescent="0.25">
      <c r="A2" s="7" t="s">
        <v>3</v>
      </c>
      <c r="B2" s="8" t="s">
        <v>4</v>
      </c>
      <c r="C2" s="8" t="s">
        <v>5</v>
      </c>
      <c r="D2" s="8" t="s">
        <v>21</v>
      </c>
      <c r="E2" s="59" t="s">
        <v>60</v>
      </c>
      <c r="F2" s="8" t="s">
        <v>6</v>
      </c>
      <c r="G2" s="8" t="s">
        <v>7</v>
      </c>
      <c r="H2" s="93" t="s">
        <v>8</v>
      </c>
      <c r="I2" s="93"/>
      <c r="J2" s="93"/>
      <c r="K2" s="93"/>
      <c r="L2" s="70" t="s">
        <v>9</v>
      </c>
      <c r="O2" s="6" t="s">
        <v>57</v>
      </c>
    </row>
    <row r="3" spans="1:15" x14ac:dyDescent="0.25">
      <c r="A3" s="9" t="s">
        <v>10</v>
      </c>
      <c r="B3" s="53"/>
      <c r="C3" s="53"/>
      <c r="D3" s="53"/>
      <c r="E3" s="57"/>
      <c r="F3" s="53"/>
      <c r="G3" s="53"/>
      <c r="H3" s="94"/>
      <c r="I3" s="94"/>
      <c r="J3" s="94"/>
      <c r="K3" s="94"/>
      <c r="L3" s="71">
        <f>(C3*D3*(1-E3)*0.9)/2204.62</f>
        <v>0</v>
      </c>
      <c r="O3" s="76">
        <f t="shared" ref="O3:O9" si="0">D3*C3</f>
        <v>0</v>
      </c>
    </row>
    <row r="4" spans="1:15" x14ac:dyDescent="0.25">
      <c r="A4" s="9" t="s">
        <v>11</v>
      </c>
      <c r="B4" s="53"/>
      <c r="C4" s="53"/>
      <c r="D4" s="53"/>
      <c r="E4" s="57"/>
      <c r="F4" s="53"/>
      <c r="G4" s="53"/>
      <c r="H4" s="94"/>
      <c r="I4" s="94"/>
      <c r="J4" s="94"/>
      <c r="K4" s="94"/>
      <c r="L4" s="71">
        <f t="shared" ref="L4:L9" si="1">(C4*D4*(1-E4)*0.9)/2204.62</f>
        <v>0</v>
      </c>
      <c r="O4" s="76">
        <f t="shared" si="0"/>
        <v>0</v>
      </c>
    </row>
    <row r="5" spans="1:15" x14ac:dyDescent="0.25">
      <c r="A5" s="9" t="s">
        <v>12</v>
      </c>
      <c r="B5" s="53"/>
      <c r="C5" s="53"/>
      <c r="D5" s="53"/>
      <c r="E5" s="57"/>
      <c r="F5" s="53"/>
      <c r="G5" s="53"/>
      <c r="H5" s="94"/>
      <c r="I5" s="94"/>
      <c r="J5" s="94"/>
      <c r="K5" s="94"/>
      <c r="L5" s="71">
        <f t="shared" si="1"/>
        <v>0</v>
      </c>
      <c r="O5" s="76">
        <f t="shared" si="0"/>
        <v>0</v>
      </c>
    </row>
    <row r="6" spans="1:15" x14ac:dyDescent="0.25">
      <c r="A6" s="9" t="s">
        <v>13</v>
      </c>
      <c r="B6" s="53"/>
      <c r="C6" s="53"/>
      <c r="D6" s="53"/>
      <c r="E6" s="57"/>
      <c r="F6" s="53"/>
      <c r="G6" s="53"/>
      <c r="H6" s="94"/>
      <c r="I6" s="94"/>
      <c r="J6" s="94"/>
      <c r="K6" s="94"/>
      <c r="L6" s="71">
        <f t="shared" si="1"/>
        <v>0</v>
      </c>
      <c r="N6" s="56"/>
      <c r="O6" s="6">
        <f t="shared" si="0"/>
        <v>0</v>
      </c>
    </row>
    <row r="7" spans="1:15" x14ac:dyDescent="0.25">
      <c r="A7" s="9" t="s">
        <v>14</v>
      </c>
      <c r="B7" s="53"/>
      <c r="C7" s="53"/>
      <c r="D7" s="53"/>
      <c r="E7" s="57"/>
      <c r="F7" s="53"/>
      <c r="G7" s="53"/>
      <c r="H7" s="94"/>
      <c r="I7" s="94"/>
      <c r="J7" s="94"/>
      <c r="K7" s="94"/>
      <c r="L7" s="71">
        <f t="shared" si="1"/>
        <v>0</v>
      </c>
      <c r="N7" s="56"/>
      <c r="O7" s="6">
        <f t="shared" si="0"/>
        <v>0</v>
      </c>
    </row>
    <row r="8" spans="1:15" x14ac:dyDescent="0.25">
      <c r="A8" s="9" t="s">
        <v>15</v>
      </c>
      <c r="B8" s="53"/>
      <c r="C8" s="53"/>
      <c r="D8" s="53"/>
      <c r="E8" s="57"/>
      <c r="F8" s="53"/>
      <c r="G8" s="53"/>
      <c r="H8" s="94"/>
      <c r="I8" s="94"/>
      <c r="J8" s="94"/>
      <c r="K8" s="94"/>
      <c r="L8" s="71">
        <f t="shared" si="1"/>
        <v>0</v>
      </c>
      <c r="N8" s="56"/>
      <c r="O8" s="6">
        <f t="shared" si="0"/>
        <v>0</v>
      </c>
    </row>
    <row r="9" spans="1:15" ht="15.75" thickBot="1" x14ac:dyDescent="0.3">
      <c r="A9" s="10" t="s">
        <v>16</v>
      </c>
      <c r="B9" s="54"/>
      <c r="C9" s="54"/>
      <c r="D9" s="54"/>
      <c r="E9" s="58"/>
      <c r="F9" s="54"/>
      <c r="G9" s="54"/>
      <c r="H9" s="99"/>
      <c r="I9" s="99"/>
      <c r="J9" s="99"/>
      <c r="K9" s="99"/>
      <c r="L9" s="72">
        <f t="shared" si="1"/>
        <v>0</v>
      </c>
      <c r="N9" s="56"/>
      <c r="O9" s="6">
        <f t="shared" si="0"/>
        <v>0</v>
      </c>
    </row>
    <row r="10" spans="1:15" ht="15.75" thickBot="1" x14ac:dyDescent="0.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73"/>
      <c r="O10" s="6">
        <f t="shared" ref="O10" si="2">D10*C10</f>
        <v>0</v>
      </c>
    </row>
    <row r="11" spans="1:15" ht="60" x14ac:dyDescent="0.25">
      <c r="A11" s="7" t="s">
        <v>17</v>
      </c>
      <c r="B11" s="8" t="s">
        <v>18</v>
      </c>
      <c r="C11" s="8" t="s">
        <v>19</v>
      </c>
      <c r="D11" s="8" t="s">
        <v>20</v>
      </c>
      <c r="E11" s="8" t="s">
        <v>21</v>
      </c>
      <c r="F11" s="8" t="s">
        <v>61</v>
      </c>
      <c r="G11" s="8" t="s">
        <v>6</v>
      </c>
      <c r="H11" s="55" t="s">
        <v>7</v>
      </c>
      <c r="I11" s="93" t="s">
        <v>8</v>
      </c>
      <c r="J11" s="93"/>
      <c r="K11" s="93"/>
      <c r="L11" s="70" t="s">
        <v>9</v>
      </c>
      <c r="N11" s="6" t="s">
        <v>58</v>
      </c>
      <c r="O11" s="6" t="s">
        <v>57</v>
      </c>
    </row>
    <row r="12" spans="1:15" x14ac:dyDescent="0.25">
      <c r="A12" s="12" t="s">
        <v>22</v>
      </c>
      <c r="B12" s="13"/>
      <c r="C12" s="13"/>
      <c r="D12" s="13"/>
      <c r="E12" s="13"/>
      <c r="F12" s="60"/>
      <c r="G12" s="51"/>
      <c r="H12" s="51"/>
      <c r="I12" s="100"/>
      <c r="J12" s="100"/>
      <c r="K12" s="100"/>
      <c r="L12" s="83">
        <f>(C12*D12*E12*(1-F12)*0.9)/2204.62</f>
        <v>0</v>
      </c>
      <c r="N12" s="6">
        <f>C12*D12</f>
        <v>0</v>
      </c>
      <c r="O12" s="6">
        <f>E12*D12*C12</f>
        <v>0</v>
      </c>
    </row>
    <row r="13" spans="1:15" x14ac:dyDescent="0.25">
      <c r="A13" s="12" t="s">
        <v>23</v>
      </c>
      <c r="B13" s="13"/>
      <c r="C13" s="13"/>
      <c r="D13" s="13"/>
      <c r="E13" s="13"/>
      <c r="F13" s="60"/>
      <c r="G13" s="51"/>
      <c r="H13" s="51"/>
      <c r="I13" s="100"/>
      <c r="J13" s="100"/>
      <c r="K13" s="100"/>
      <c r="L13" s="83">
        <f t="shared" ref="L13:L16" si="3">(C13*D13*E13*(1-F13)*0.9)/2204.62</f>
        <v>0</v>
      </c>
      <c r="N13" s="6">
        <f t="shared" ref="N13:N16" si="4">C13*D13</f>
        <v>0</v>
      </c>
      <c r="O13" s="6">
        <f>E13*D13*C13</f>
        <v>0</v>
      </c>
    </row>
    <row r="14" spans="1:15" x14ac:dyDescent="0.25">
      <c r="A14" s="12" t="s">
        <v>24</v>
      </c>
      <c r="B14" s="13"/>
      <c r="C14" s="13"/>
      <c r="D14" s="13"/>
      <c r="E14" s="13"/>
      <c r="F14" s="60"/>
      <c r="G14" s="51"/>
      <c r="H14" s="51"/>
      <c r="I14" s="100"/>
      <c r="J14" s="100"/>
      <c r="K14" s="100"/>
      <c r="L14" s="83">
        <f t="shared" si="3"/>
        <v>0</v>
      </c>
      <c r="N14" s="6">
        <f t="shared" si="4"/>
        <v>0</v>
      </c>
      <c r="O14" s="6">
        <f>E14*D14*C14</f>
        <v>0</v>
      </c>
    </row>
    <row r="15" spans="1:15" x14ac:dyDescent="0.25">
      <c r="A15" s="12" t="s">
        <v>25</v>
      </c>
      <c r="B15" s="13"/>
      <c r="C15" s="13"/>
      <c r="D15" s="13"/>
      <c r="E15" s="13"/>
      <c r="F15" s="60"/>
      <c r="G15" s="51"/>
      <c r="H15" s="51"/>
      <c r="I15" s="100"/>
      <c r="J15" s="100"/>
      <c r="K15" s="100"/>
      <c r="L15" s="83">
        <f t="shared" si="3"/>
        <v>0</v>
      </c>
      <c r="N15" s="6">
        <f t="shared" si="4"/>
        <v>0</v>
      </c>
      <c r="O15" s="6">
        <f>E15*D15*C15</f>
        <v>0</v>
      </c>
    </row>
    <row r="16" spans="1:15" ht="15.75" thickBot="1" x14ac:dyDescent="0.3">
      <c r="A16" s="14" t="s">
        <v>26</v>
      </c>
      <c r="B16" s="15"/>
      <c r="C16" s="15"/>
      <c r="D16" s="15"/>
      <c r="E16" s="15"/>
      <c r="F16" s="61"/>
      <c r="G16" s="52"/>
      <c r="H16" s="52"/>
      <c r="I16" s="98"/>
      <c r="J16" s="98"/>
      <c r="K16" s="98"/>
      <c r="L16" s="84">
        <f t="shared" si="3"/>
        <v>0</v>
      </c>
      <c r="N16" s="6">
        <f t="shared" si="4"/>
        <v>0</v>
      </c>
      <c r="O16" s="6">
        <f>E16*D16*C16</f>
        <v>0</v>
      </c>
    </row>
    <row r="17" spans="1:12" ht="15.75" thickBot="1" x14ac:dyDescent="0.3">
      <c r="L17" s="74"/>
    </row>
    <row r="18" spans="1:12" ht="60" x14ac:dyDescent="0.25">
      <c r="A18" s="7" t="s">
        <v>27</v>
      </c>
      <c r="B18" s="8" t="s">
        <v>28</v>
      </c>
      <c r="C18" s="8" t="s">
        <v>29</v>
      </c>
      <c r="D18" s="8" t="s">
        <v>30</v>
      </c>
      <c r="E18" s="55" t="s">
        <v>31</v>
      </c>
      <c r="F18" s="8" t="s">
        <v>32</v>
      </c>
      <c r="G18" s="8" t="s">
        <v>33</v>
      </c>
      <c r="H18" s="8" t="s">
        <v>34</v>
      </c>
      <c r="I18" s="8" t="s">
        <v>7</v>
      </c>
      <c r="J18" s="87" t="s">
        <v>8</v>
      </c>
      <c r="K18" s="87"/>
      <c r="L18" s="75" t="s">
        <v>9</v>
      </c>
    </row>
    <row r="19" spans="1:12" x14ac:dyDescent="0.25">
      <c r="A19" s="9" t="s">
        <v>35</v>
      </c>
      <c r="B19" s="53"/>
      <c r="C19" s="53"/>
      <c r="D19" s="53"/>
      <c r="E19" s="53"/>
      <c r="F19" s="53"/>
      <c r="G19" s="57"/>
      <c r="H19" s="57"/>
      <c r="I19" s="16"/>
      <c r="J19" s="88"/>
      <c r="K19" s="88"/>
      <c r="L19" s="80">
        <f>C19*((E19*0.0003)-(0.08*G19+0.08*H19))</f>
        <v>0</v>
      </c>
    </row>
    <row r="20" spans="1:12" x14ac:dyDescent="0.25">
      <c r="A20" s="9" t="s">
        <v>36</v>
      </c>
      <c r="B20" s="53"/>
      <c r="C20" s="53"/>
      <c r="D20" s="53"/>
      <c r="E20" s="53"/>
      <c r="F20" s="53"/>
      <c r="G20" s="57"/>
      <c r="H20" s="57"/>
      <c r="I20" s="53"/>
      <c r="J20" s="88"/>
      <c r="K20" s="88"/>
      <c r="L20" s="80">
        <f t="shared" ref="L20:L21" si="5">C20*((E20*0.0003)-(0.08*G20+0.08*H20))</f>
        <v>0</v>
      </c>
    </row>
    <row r="21" spans="1:12" ht="15.75" thickBot="1" x14ac:dyDescent="0.3">
      <c r="A21" s="10" t="s">
        <v>37</v>
      </c>
      <c r="B21" s="54"/>
      <c r="C21" s="54"/>
      <c r="D21" s="54"/>
      <c r="E21" s="54"/>
      <c r="F21" s="54"/>
      <c r="G21" s="58"/>
      <c r="H21" s="58"/>
      <c r="I21" s="54"/>
      <c r="J21" s="89"/>
      <c r="K21" s="89"/>
      <c r="L21" s="80">
        <f t="shared" si="5"/>
        <v>0</v>
      </c>
    </row>
    <row r="22" spans="1:12" ht="15.75" thickBot="1" x14ac:dyDescent="0.3">
      <c r="L22" s="74"/>
    </row>
    <row r="23" spans="1:12" x14ac:dyDescent="0.25">
      <c r="A23" s="90" t="s">
        <v>38</v>
      </c>
      <c r="B23" s="91"/>
      <c r="C23" s="91"/>
      <c r="D23" s="91"/>
      <c r="E23" s="91"/>
      <c r="F23" s="91"/>
      <c r="G23" s="91"/>
      <c r="H23" s="91"/>
      <c r="I23" s="91"/>
      <c r="J23" s="91"/>
      <c r="K23" s="92"/>
      <c r="L23" s="70" t="s">
        <v>39</v>
      </c>
    </row>
    <row r="24" spans="1:12" x14ac:dyDescent="0.25">
      <c r="A24" s="95"/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85">
        <f>SUM(L3:L9)+SUM(L12:L16)+SUM(L19:L21)</f>
        <v>0</v>
      </c>
    </row>
    <row r="25" spans="1:12" x14ac:dyDescent="0.25">
      <c r="A25" s="95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85"/>
    </row>
    <row r="26" spans="1:12" x14ac:dyDescent="0.25">
      <c r="A26" s="95"/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85"/>
    </row>
    <row r="27" spans="1:12" x14ac:dyDescent="0.25">
      <c r="A27" s="95"/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85"/>
    </row>
    <row r="28" spans="1:12" ht="15.75" thickBot="1" x14ac:dyDescent="0.3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86"/>
    </row>
    <row r="30" spans="1:12" ht="15.75" thickBot="1" x14ac:dyDescent="0.3"/>
    <row r="31" spans="1:12" x14ac:dyDescent="0.25">
      <c r="A31" s="153" t="s">
        <v>72</v>
      </c>
      <c r="B31" s="154"/>
      <c r="C31" s="155"/>
    </row>
    <row r="32" spans="1:12" ht="15.75" thickBot="1" x14ac:dyDescent="0.3">
      <c r="A32" s="150" t="s">
        <v>73</v>
      </c>
      <c r="B32" s="151"/>
      <c r="C32" s="152"/>
    </row>
  </sheetData>
  <mergeCells count="21">
    <mergeCell ref="H2:K2"/>
    <mergeCell ref="H3:K3"/>
    <mergeCell ref="H4:K4"/>
    <mergeCell ref="H5:K5"/>
    <mergeCell ref="A24:K28"/>
    <mergeCell ref="H6:K6"/>
    <mergeCell ref="H7:K7"/>
    <mergeCell ref="H8:K8"/>
    <mergeCell ref="H9:K9"/>
    <mergeCell ref="I11:K11"/>
    <mergeCell ref="I12:K12"/>
    <mergeCell ref="I13:K13"/>
    <mergeCell ref="I14:K14"/>
    <mergeCell ref="I15:K15"/>
    <mergeCell ref="I16:K16"/>
    <mergeCell ref="L24:L28"/>
    <mergeCell ref="J18:K18"/>
    <mergeCell ref="J19:K19"/>
    <mergeCell ref="J20:K20"/>
    <mergeCell ref="J21:K21"/>
    <mergeCell ref="A23:K2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opLeftCell="A12" zoomScaleNormal="100" workbookViewId="0">
      <selection activeCell="L43" sqref="L43"/>
    </sheetView>
  </sheetViews>
  <sheetFormatPr defaultRowHeight="15" x14ac:dyDescent="0.25"/>
  <cols>
    <col min="1" max="1" width="17.7109375" customWidth="1"/>
    <col min="2" max="2" width="43" customWidth="1"/>
    <col min="3" max="3" width="14.28515625" customWidth="1"/>
    <col min="4" max="4" width="13.140625" customWidth="1"/>
    <col min="5" max="5" width="11.85546875" customWidth="1"/>
    <col min="6" max="6" width="13" customWidth="1"/>
    <col min="7" max="7" width="15.5703125" customWidth="1"/>
    <col min="8" max="8" width="9.7109375" customWidth="1"/>
    <col min="9" max="9" width="10.5703125" customWidth="1"/>
    <col min="10" max="10" width="28.42578125" customWidth="1"/>
    <col min="11" max="11" width="15" customWidth="1"/>
    <col min="12" max="13" width="19.7109375" customWidth="1"/>
  </cols>
  <sheetData>
    <row r="1" spans="1:15" ht="15.75" thickBot="1" x14ac:dyDescent="0.3">
      <c r="A1" s="77" t="s">
        <v>0</v>
      </c>
      <c r="B1" s="77"/>
      <c r="C1" s="77"/>
      <c r="D1" s="62" t="s">
        <v>1</v>
      </c>
      <c r="E1" s="62"/>
      <c r="F1" s="62"/>
      <c r="G1" s="62" t="s">
        <v>2</v>
      </c>
      <c r="H1" s="77"/>
      <c r="I1" s="62"/>
      <c r="J1" s="62" t="s">
        <v>69</v>
      </c>
      <c r="K1" s="62"/>
      <c r="L1" s="62"/>
      <c r="M1" s="62"/>
    </row>
    <row r="2" spans="1:15" ht="60" x14ac:dyDescent="0.25">
      <c r="A2" s="7" t="s">
        <v>3</v>
      </c>
      <c r="B2" s="8" t="s">
        <v>4</v>
      </c>
      <c r="C2" s="8" t="s">
        <v>5</v>
      </c>
      <c r="D2" s="8" t="s">
        <v>21</v>
      </c>
      <c r="E2" s="59" t="s">
        <v>60</v>
      </c>
      <c r="F2" s="8" t="s">
        <v>6</v>
      </c>
      <c r="G2" s="8" t="s">
        <v>7</v>
      </c>
      <c r="H2" s="110" t="s">
        <v>8</v>
      </c>
      <c r="I2" s="111"/>
      <c r="J2" s="111"/>
      <c r="K2" s="112"/>
      <c r="L2" s="70" t="s">
        <v>9</v>
      </c>
      <c r="M2" s="64"/>
      <c r="O2" s="78" t="s">
        <v>57</v>
      </c>
    </row>
    <row r="3" spans="1:15" x14ac:dyDescent="0.25">
      <c r="A3" s="9" t="s">
        <v>10</v>
      </c>
      <c r="B3" s="53"/>
      <c r="C3" s="53"/>
      <c r="D3" s="53"/>
      <c r="E3" s="57"/>
      <c r="F3" s="57"/>
      <c r="G3" s="53"/>
      <c r="H3" s="104"/>
      <c r="I3" s="105"/>
      <c r="J3" s="105"/>
      <c r="K3" s="106"/>
      <c r="L3" s="71">
        <f>(C3*D3*(1-E3)*0.9)/2204.62</f>
        <v>0</v>
      </c>
      <c r="M3" s="65"/>
      <c r="O3" s="6">
        <f t="shared" ref="O3:O9" si="0">D3*C3</f>
        <v>0</v>
      </c>
    </row>
    <row r="4" spans="1:15" x14ac:dyDescent="0.25">
      <c r="A4" s="9" t="s">
        <v>11</v>
      </c>
      <c r="B4" s="53"/>
      <c r="C4" s="53"/>
      <c r="D4" s="53"/>
      <c r="E4" s="57"/>
      <c r="F4" s="57"/>
      <c r="G4" s="53"/>
      <c r="H4" s="104"/>
      <c r="I4" s="105"/>
      <c r="J4" s="105"/>
      <c r="K4" s="106"/>
      <c r="L4" s="71">
        <f t="shared" ref="L4:L9" si="1">(C4*D4*(1-E4)*0.9)/2204.62</f>
        <v>0</v>
      </c>
      <c r="M4" s="65"/>
      <c r="O4" s="6">
        <f t="shared" si="0"/>
        <v>0</v>
      </c>
    </row>
    <row r="5" spans="1:15" x14ac:dyDescent="0.25">
      <c r="A5" s="9" t="s">
        <v>12</v>
      </c>
      <c r="B5" s="53"/>
      <c r="C5" s="53"/>
      <c r="D5" s="53"/>
      <c r="E5" s="57"/>
      <c r="F5" s="57"/>
      <c r="G5" s="53"/>
      <c r="H5" s="104"/>
      <c r="I5" s="105"/>
      <c r="J5" s="105"/>
      <c r="K5" s="106"/>
      <c r="L5" s="71">
        <f t="shared" si="1"/>
        <v>0</v>
      </c>
      <c r="M5" s="65"/>
      <c r="O5" s="6">
        <f t="shared" si="0"/>
        <v>0</v>
      </c>
    </row>
    <row r="6" spans="1:15" x14ac:dyDescent="0.25">
      <c r="A6" s="9" t="s">
        <v>13</v>
      </c>
      <c r="B6" s="53"/>
      <c r="C6" s="53"/>
      <c r="D6" s="53"/>
      <c r="E6" s="57"/>
      <c r="F6" s="57"/>
      <c r="G6" s="53"/>
      <c r="H6" s="104"/>
      <c r="I6" s="105"/>
      <c r="J6" s="105"/>
      <c r="K6" s="106"/>
      <c r="L6" s="71">
        <f t="shared" si="1"/>
        <v>0</v>
      </c>
      <c r="M6" s="65"/>
      <c r="O6" s="6">
        <f t="shared" si="0"/>
        <v>0</v>
      </c>
    </row>
    <row r="7" spans="1:15" x14ac:dyDescent="0.25">
      <c r="A7" s="9" t="s">
        <v>14</v>
      </c>
      <c r="B7" s="53"/>
      <c r="C7" s="53"/>
      <c r="D7" s="53"/>
      <c r="E7" s="57"/>
      <c r="F7" s="57"/>
      <c r="G7" s="53"/>
      <c r="H7" s="104"/>
      <c r="I7" s="105"/>
      <c r="J7" s="105"/>
      <c r="K7" s="106"/>
      <c r="L7" s="71">
        <f t="shared" si="1"/>
        <v>0</v>
      </c>
      <c r="M7" s="65"/>
      <c r="O7" s="6">
        <f t="shared" si="0"/>
        <v>0</v>
      </c>
    </row>
    <row r="8" spans="1:15" x14ac:dyDescent="0.25">
      <c r="A8" s="9" t="s">
        <v>15</v>
      </c>
      <c r="B8" s="53"/>
      <c r="C8" s="53"/>
      <c r="D8" s="53"/>
      <c r="E8" s="57"/>
      <c r="F8" s="57"/>
      <c r="G8" s="53"/>
      <c r="H8" s="104"/>
      <c r="I8" s="105"/>
      <c r="J8" s="105"/>
      <c r="K8" s="106"/>
      <c r="L8" s="71">
        <f t="shared" si="1"/>
        <v>0</v>
      </c>
      <c r="M8" s="65"/>
      <c r="O8" s="6">
        <f t="shared" si="0"/>
        <v>0</v>
      </c>
    </row>
    <row r="9" spans="1:15" ht="15.75" thickBot="1" x14ac:dyDescent="0.3">
      <c r="A9" s="10" t="s">
        <v>16</v>
      </c>
      <c r="B9" s="54"/>
      <c r="C9" s="54"/>
      <c r="D9" s="54"/>
      <c r="E9" s="58"/>
      <c r="F9" s="58"/>
      <c r="G9" s="54"/>
      <c r="H9" s="107"/>
      <c r="I9" s="108"/>
      <c r="J9" s="108"/>
      <c r="K9" s="109"/>
      <c r="L9" s="72">
        <f t="shared" si="1"/>
        <v>0</v>
      </c>
      <c r="M9" s="65"/>
      <c r="O9" s="6">
        <f t="shared" si="0"/>
        <v>0</v>
      </c>
    </row>
    <row r="10" spans="1:15" ht="15.75" thickBot="1" x14ac:dyDescent="0.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73"/>
      <c r="M10" s="64"/>
    </row>
    <row r="11" spans="1:15" ht="60" customHeight="1" x14ac:dyDescent="0.25">
      <c r="A11" s="7" t="s">
        <v>17</v>
      </c>
      <c r="B11" s="8" t="s">
        <v>18</v>
      </c>
      <c r="C11" s="8" t="s">
        <v>19</v>
      </c>
      <c r="D11" s="8" t="s">
        <v>20</v>
      </c>
      <c r="E11" s="8" t="s">
        <v>21</v>
      </c>
      <c r="F11" s="59" t="s">
        <v>60</v>
      </c>
      <c r="G11" s="8" t="s">
        <v>6</v>
      </c>
      <c r="H11" s="55" t="s">
        <v>7</v>
      </c>
      <c r="I11" s="110" t="s">
        <v>8</v>
      </c>
      <c r="J11" s="111"/>
      <c r="K11" s="112"/>
      <c r="L11" s="70" t="s">
        <v>9</v>
      </c>
      <c r="M11" s="64"/>
      <c r="N11" s="6" t="s">
        <v>58</v>
      </c>
      <c r="O11" s="78" t="s">
        <v>57</v>
      </c>
    </row>
    <row r="12" spans="1:15" x14ac:dyDescent="0.25">
      <c r="A12" s="12" t="s">
        <v>22</v>
      </c>
      <c r="B12" s="13"/>
      <c r="C12" s="13"/>
      <c r="D12" s="13"/>
      <c r="E12" s="13"/>
      <c r="F12" s="51"/>
      <c r="G12" s="51"/>
      <c r="H12" s="51"/>
      <c r="I12" s="101"/>
      <c r="J12" s="102"/>
      <c r="K12" s="103"/>
      <c r="L12" s="83">
        <f>(C12*D12*E12*(1-F12)*0.9)/2204.62</f>
        <v>0</v>
      </c>
      <c r="M12" s="66"/>
      <c r="N12" s="6">
        <f>C12*D12</f>
        <v>0</v>
      </c>
      <c r="O12" s="6">
        <f>E12*D12*C12</f>
        <v>0</v>
      </c>
    </row>
    <row r="13" spans="1:15" x14ac:dyDescent="0.25">
      <c r="A13" s="12" t="s">
        <v>23</v>
      </c>
      <c r="B13" s="13"/>
      <c r="C13" s="13"/>
      <c r="D13" s="13"/>
      <c r="E13" s="13"/>
      <c r="F13" s="51"/>
      <c r="G13" s="51"/>
      <c r="H13" s="51"/>
      <c r="I13" s="101"/>
      <c r="J13" s="102"/>
      <c r="K13" s="103"/>
      <c r="L13" s="83">
        <f t="shared" ref="L13:L16" si="2">(C13*D13*E13*(1-F13)*0.9)/2204.62</f>
        <v>0</v>
      </c>
      <c r="M13" s="66"/>
      <c r="N13" s="6">
        <f>C13*D13</f>
        <v>0</v>
      </c>
      <c r="O13" s="6">
        <f>E13*D13*C13</f>
        <v>0</v>
      </c>
    </row>
    <row r="14" spans="1:15" x14ac:dyDescent="0.25">
      <c r="A14" s="12" t="s">
        <v>24</v>
      </c>
      <c r="B14" s="13"/>
      <c r="C14" s="13"/>
      <c r="D14" s="13"/>
      <c r="E14" s="13"/>
      <c r="F14" s="51"/>
      <c r="G14" s="51"/>
      <c r="H14" s="51"/>
      <c r="I14" s="101"/>
      <c r="J14" s="102"/>
      <c r="K14" s="103"/>
      <c r="L14" s="83">
        <f t="shared" si="2"/>
        <v>0</v>
      </c>
      <c r="M14" s="66"/>
      <c r="N14" s="6">
        <f>C14*D14</f>
        <v>0</v>
      </c>
      <c r="O14" s="6">
        <f>E14*D14*C14</f>
        <v>0</v>
      </c>
    </row>
    <row r="15" spans="1:15" x14ac:dyDescent="0.25">
      <c r="A15" s="12" t="s">
        <v>25</v>
      </c>
      <c r="B15" s="13"/>
      <c r="C15" s="13"/>
      <c r="D15" s="13"/>
      <c r="E15" s="13"/>
      <c r="F15" s="51"/>
      <c r="G15" s="51"/>
      <c r="H15" s="51"/>
      <c r="I15" s="101"/>
      <c r="J15" s="102"/>
      <c r="K15" s="103"/>
      <c r="L15" s="83">
        <f t="shared" si="2"/>
        <v>0</v>
      </c>
      <c r="M15" s="66"/>
      <c r="N15" s="6">
        <f>C15*D15</f>
        <v>0</v>
      </c>
      <c r="O15" s="6">
        <f>E15*D15*C15</f>
        <v>0</v>
      </c>
    </row>
    <row r="16" spans="1:15" ht="15.75" thickBot="1" x14ac:dyDescent="0.3">
      <c r="A16" s="14" t="s">
        <v>26</v>
      </c>
      <c r="B16" s="15"/>
      <c r="C16" s="15"/>
      <c r="D16" s="15"/>
      <c r="E16" s="15"/>
      <c r="F16" s="52"/>
      <c r="G16" s="52"/>
      <c r="H16" s="52"/>
      <c r="I16" s="113"/>
      <c r="J16" s="114"/>
      <c r="K16" s="115"/>
      <c r="L16" s="84">
        <f t="shared" si="2"/>
        <v>0</v>
      </c>
      <c r="M16" s="66"/>
      <c r="N16" s="6">
        <f>C16*D16</f>
        <v>0</v>
      </c>
      <c r="O16" s="6">
        <f>E16*D16*C16</f>
        <v>0</v>
      </c>
    </row>
    <row r="17" spans="1:13" ht="15.75" thickBot="1" x14ac:dyDescent="0.3">
      <c r="L17" s="74"/>
      <c r="M17" s="64"/>
    </row>
    <row r="18" spans="1:13" ht="90" customHeight="1" x14ac:dyDescent="0.25">
      <c r="A18" s="7" t="s">
        <v>27</v>
      </c>
      <c r="B18" s="8" t="s">
        <v>28</v>
      </c>
      <c r="C18" s="8" t="s">
        <v>29</v>
      </c>
      <c r="D18" s="8" t="s">
        <v>30</v>
      </c>
      <c r="E18" s="55" t="s">
        <v>31</v>
      </c>
      <c r="F18" s="8" t="s">
        <v>32</v>
      </c>
      <c r="G18" s="8" t="s">
        <v>33</v>
      </c>
      <c r="H18" s="8" t="s">
        <v>34</v>
      </c>
      <c r="I18" s="8" t="s">
        <v>7</v>
      </c>
      <c r="J18" s="116" t="s">
        <v>8</v>
      </c>
      <c r="K18" s="92"/>
      <c r="L18" s="75" t="s">
        <v>9</v>
      </c>
      <c r="M18" s="67"/>
    </row>
    <row r="19" spans="1:13" x14ac:dyDescent="0.25">
      <c r="A19" s="9" t="s">
        <v>35</v>
      </c>
      <c r="B19" s="53"/>
      <c r="C19" s="53"/>
      <c r="D19" s="53"/>
      <c r="E19" s="53"/>
      <c r="F19" s="53"/>
      <c r="G19" s="57"/>
      <c r="H19" s="57"/>
      <c r="I19" s="16"/>
      <c r="J19" s="126"/>
      <c r="K19" s="127"/>
      <c r="L19" s="80">
        <f>C19*((E19*0.0003)-(0.08*G19+0.08*H19))</f>
        <v>0</v>
      </c>
      <c r="M19" s="67"/>
    </row>
    <row r="20" spans="1:13" x14ac:dyDescent="0.25">
      <c r="A20" s="9" t="s">
        <v>36</v>
      </c>
      <c r="B20" s="53"/>
      <c r="C20" s="53"/>
      <c r="D20" s="53"/>
      <c r="E20" s="53"/>
      <c r="F20" s="53"/>
      <c r="G20" s="57"/>
      <c r="H20" s="57"/>
      <c r="I20" s="53"/>
      <c r="J20" s="126"/>
      <c r="K20" s="127"/>
      <c r="L20" s="80">
        <f t="shared" ref="L20:L21" si="3">C20*((E20*0.0003)-(0.08*G20+0.08*H20))</f>
        <v>0</v>
      </c>
      <c r="M20" s="67"/>
    </row>
    <row r="21" spans="1:13" ht="15.75" thickBot="1" x14ac:dyDescent="0.3">
      <c r="A21" s="10" t="s">
        <v>37</v>
      </c>
      <c r="B21" s="54"/>
      <c r="C21" s="54"/>
      <c r="D21" s="54"/>
      <c r="E21" s="54"/>
      <c r="F21" s="54"/>
      <c r="G21" s="58"/>
      <c r="H21" s="58"/>
      <c r="I21" s="54"/>
      <c r="J21" s="128"/>
      <c r="K21" s="129"/>
      <c r="L21" s="80">
        <f t="shared" si="3"/>
        <v>0</v>
      </c>
      <c r="M21" s="67"/>
    </row>
    <row r="22" spans="1:13" ht="15.75" thickBot="1" x14ac:dyDescent="0.3">
      <c r="L22" s="74"/>
      <c r="M22" s="64"/>
    </row>
    <row r="23" spans="1:13" x14ac:dyDescent="0.25">
      <c r="A23" s="90" t="s">
        <v>38</v>
      </c>
      <c r="B23" s="91"/>
      <c r="C23" s="91"/>
      <c r="D23" s="91"/>
      <c r="E23" s="91"/>
      <c r="F23" s="91"/>
      <c r="G23" s="91"/>
      <c r="H23" s="91"/>
      <c r="I23" s="91"/>
      <c r="J23" s="91"/>
      <c r="K23" s="92"/>
      <c r="L23" s="70" t="s">
        <v>39</v>
      </c>
      <c r="M23" s="64"/>
    </row>
    <row r="24" spans="1:13" x14ac:dyDescent="0.25">
      <c r="A24" s="117"/>
      <c r="B24" s="118"/>
      <c r="C24" s="118"/>
      <c r="D24" s="118"/>
      <c r="E24" s="118"/>
      <c r="F24" s="118"/>
      <c r="G24" s="118"/>
      <c r="H24" s="118"/>
      <c r="I24" s="118"/>
      <c r="J24" s="118"/>
      <c r="K24" s="119"/>
      <c r="L24" s="85">
        <f>SUM(L3:L9)+SUM(L12:L16)+SUM(L19:L21)</f>
        <v>0</v>
      </c>
      <c r="M24" s="68"/>
    </row>
    <row r="25" spans="1:13" x14ac:dyDescent="0.25">
      <c r="A25" s="120"/>
      <c r="B25" s="121"/>
      <c r="C25" s="121"/>
      <c r="D25" s="121"/>
      <c r="E25" s="121"/>
      <c r="F25" s="121"/>
      <c r="G25" s="121"/>
      <c r="H25" s="121"/>
      <c r="I25" s="121"/>
      <c r="J25" s="121"/>
      <c r="K25" s="122"/>
      <c r="L25" s="85"/>
      <c r="M25" s="68"/>
    </row>
    <row r="26" spans="1:13" x14ac:dyDescent="0.25">
      <c r="A26" s="120"/>
      <c r="B26" s="121"/>
      <c r="C26" s="121"/>
      <c r="D26" s="121"/>
      <c r="E26" s="121"/>
      <c r="F26" s="121"/>
      <c r="G26" s="121"/>
      <c r="H26" s="121"/>
      <c r="I26" s="121"/>
      <c r="J26" s="121"/>
      <c r="K26" s="122"/>
      <c r="L26" s="85"/>
      <c r="M26" s="68"/>
    </row>
    <row r="27" spans="1:13" x14ac:dyDescent="0.25">
      <c r="A27" s="120"/>
      <c r="B27" s="121"/>
      <c r="C27" s="121"/>
      <c r="D27" s="121"/>
      <c r="E27" s="121"/>
      <c r="F27" s="121"/>
      <c r="G27" s="121"/>
      <c r="H27" s="121"/>
      <c r="I27" s="121"/>
      <c r="J27" s="121"/>
      <c r="K27" s="122"/>
      <c r="L27" s="85"/>
      <c r="M27" s="68"/>
    </row>
    <row r="28" spans="1:13" ht="15.75" thickBot="1" x14ac:dyDescent="0.3">
      <c r="A28" s="123"/>
      <c r="B28" s="124"/>
      <c r="C28" s="124"/>
      <c r="D28" s="124"/>
      <c r="E28" s="124"/>
      <c r="F28" s="124"/>
      <c r="G28" s="124"/>
      <c r="H28" s="124"/>
      <c r="I28" s="124"/>
      <c r="J28" s="124"/>
      <c r="K28" s="125"/>
      <c r="L28" s="86"/>
      <c r="M28" s="63"/>
    </row>
  </sheetData>
  <mergeCells count="21">
    <mergeCell ref="I15:K15"/>
    <mergeCell ref="I16:K16"/>
    <mergeCell ref="J18:K18"/>
    <mergeCell ref="L24:L28"/>
    <mergeCell ref="A24:K28"/>
    <mergeCell ref="J19:K19"/>
    <mergeCell ref="J20:K20"/>
    <mergeCell ref="J21:K21"/>
    <mergeCell ref="A23:K23"/>
    <mergeCell ref="H2:K2"/>
    <mergeCell ref="H3:K3"/>
    <mergeCell ref="H4:K4"/>
    <mergeCell ref="H5:K5"/>
    <mergeCell ref="H6:K6"/>
    <mergeCell ref="I13:K13"/>
    <mergeCell ref="I14:K14"/>
    <mergeCell ref="H7:K7"/>
    <mergeCell ref="H8:K8"/>
    <mergeCell ref="H9:K9"/>
    <mergeCell ref="I11:K11"/>
    <mergeCell ref="I12:K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opLeftCell="A6" zoomScaleNormal="100" workbookViewId="0">
      <selection activeCell="J35" sqref="J35"/>
    </sheetView>
  </sheetViews>
  <sheetFormatPr defaultRowHeight="15" x14ac:dyDescent="0.25"/>
  <cols>
    <col min="1" max="1" width="15.5703125" customWidth="1"/>
    <col min="2" max="2" width="44.28515625" customWidth="1"/>
    <col min="3" max="3" width="14.42578125" customWidth="1"/>
    <col min="4" max="4" width="13.7109375" customWidth="1"/>
    <col min="5" max="5" width="12.7109375" customWidth="1"/>
    <col min="6" max="6" width="14.28515625" customWidth="1"/>
    <col min="7" max="7" width="15.85546875" customWidth="1"/>
    <col min="8" max="8" width="11.7109375" customWidth="1"/>
    <col min="9" max="9" width="11.140625" customWidth="1"/>
    <col min="11" max="11" width="34.7109375" customWidth="1"/>
    <col min="12" max="12" width="19.28515625" customWidth="1"/>
  </cols>
  <sheetData>
    <row r="1" spans="1:15" ht="15.75" thickBot="1" x14ac:dyDescent="0.3">
      <c r="A1" s="77" t="s">
        <v>0</v>
      </c>
      <c r="B1" s="77"/>
      <c r="C1" s="77"/>
      <c r="D1" s="62" t="s">
        <v>70</v>
      </c>
      <c r="E1" s="62"/>
      <c r="F1" s="62"/>
      <c r="G1" s="62" t="s">
        <v>2</v>
      </c>
      <c r="H1" s="77"/>
      <c r="I1" s="62"/>
      <c r="J1" s="62"/>
      <c r="K1" s="62" t="s">
        <v>71</v>
      </c>
      <c r="L1" s="62"/>
    </row>
    <row r="2" spans="1:15" ht="45" x14ac:dyDescent="0.25">
      <c r="A2" s="7" t="s">
        <v>3</v>
      </c>
      <c r="B2" s="8" t="s">
        <v>4</v>
      </c>
      <c r="C2" s="8" t="s">
        <v>5</v>
      </c>
      <c r="D2" s="8" t="s">
        <v>21</v>
      </c>
      <c r="E2" s="59" t="s">
        <v>60</v>
      </c>
      <c r="F2" s="8" t="s">
        <v>6</v>
      </c>
      <c r="G2" s="8" t="s">
        <v>7</v>
      </c>
      <c r="H2" s="93" t="s">
        <v>8</v>
      </c>
      <c r="I2" s="93"/>
      <c r="J2" s="93"/>
      <c r="K2" s="93"/>
      <c r="L2" s="70" t="s">
        <v>9</v>
      </c>
      <c r="O2" s="78" t="s">
        <v>57</v>
      </c>
    </row>
    <row r="3" spans="1:15" x14ac:dyDescent="0.25">
      <c r="A3" s="9" t="s">
        <v>10</v>
      </c>
      <c r="B3" s="53"/>
      <c r="C3" s="53"/>
      <c r="D3" s="53"/>
      <c r="E3" s="57"/>
      <c r="F3" s="57"/>
      <c r="G3" s="53"/>
      <c r="H3" s="94"/>
      <c r="I3" s="94"/>
      <c r="J3" s="94"/>
      <c r="K3" s="94"/>
      <c r="L3" s="71">
        <f>(C3*D3*(1-E3)*0.9)/2204.62</f>
        <v>0</v>
      </c>
      <c r="O3" s="6">
        <f>D3*C3</f>
        <v>0</v>
      </c>
    </row>
    <row r="4" spans="1:15" x14ac:dyDescent="0.25">
      <c r="A4" s="9" t="s">
        <v>11</v>
      </c>
      <c r="B4" s="53"/>
      <c r="C4" s="53"/>
      <c r="D4" s="53"/>
      <c r="E4" s="57"/>
      <c r="F4" s="57"/>
      <c r="G4" s="53"/>
      <c r="H4" s="94"/>
      <c r="I4" s="94"/>
      <c r="J4" s="94"/>
      <c r="K4" s="94"/>
      <c r="L4" s="71">
        <f t="shared" ref="L4:L9" si="0">(C4*D4*(1-E4)*0.9)/2204.62</f>
        <v>0</v>
      </c>
      <c r="O4" s="6">
        <f t="shared" ref="O4:O10" si="1">D4*C4</f>
        <v>0</v>
      </c>
    </row>
    <row r="5" spans="1:15" x14ac:dyDescent="0.25">
      <c r="A5" s="9" t="s">
        <v>12</v>
      </c>
      <c r="B5" s="53"/>
      <c r="C5" s="53"/>
      <c r="D5" s="53"/>
      <c r="E5" s="57"/>
      <c r="F5" s="57"/>
      <c r="G5" s="53"/>
      <c r="H5" s="94"/>
      <c r="I5" s="94"/>
      <c r="J5" s="94"/>
      <c r="K5" s="94"/>
      <c r="L5" s="71">
        <f t="shared" si="0"/>
        <v>0</v>
      </c>
      <c r="O5" s="6">
        <f t="shared" si="1"/>
        <v>0</v>
      </c>
    </row>
    <row r="6" spans="1:15" x14ac:dyDescent="0.25">
      <c r="A6" s="9" t="s">
        <v>13</v>
      </c>
      <c r="B6" s="53"/>
      <c r="C6" s="53"/>
      <c r="D6" s="53"/>
      <c r="E6" s="57"/>
      <c r="F6" s="57"/>
      <c r="G6" s="53"/>
      <c r="H6" s="94"/>
      <c r="I6" s="94"/>
      <c r="J6" s="94"/>
      <c r="K6" s="94"/>
      <c r="L6" s="71">
        <f t="shared" si="0"/>
        <v>0</v>
      </c>
      <c r="O6" s="6">
        <f t="shared" si="1"/>
        <v>0</v>
      </c>
    </row>
    <row r="7" spans="1:15" x14ac:dyDescent="0.25">
      <c r="A7" s="9" t="s">
        <v>14</v>
      </c>
      <c r="B7" s="53"/>
      <c r="C7" s="53"/>
      <c r="D7" s="53"/>
      <c r="E7" s="57"/>
      <c r="F7" s="57"/>
      <c r="G7" s="53"/>
      <c r="H7" s="94"/>
      <c r="I7" s="94"/>
      <c r="J7" s="94"/>
      <c r="K7" s="94"/>
      <c r="L7" s="71">
        <f t="shared" si="0"/>
        <v>0</v>
      </c>
      <c r="O7" s="6">
        <f t="shared" si="1"/>
        <v>0</v>
      </c>
    </row>
    <row r="8" spans="1:15" x14ac:dyDescent="0.25">
      <c r="A8" s="9" t="s">
        <v>15</v>
      </c>
      <c r="B8" s="53"/>
      <c r="C8" s="53"/>
      <c r="D8" s="53"/>
      <c r="E8" s="57"/>
      <c r="F8" s="57"/>
      <c r="G8" s="53"/>
      <c r="H8" s="94"/>
      <c r="I8" s="94"/>
      <c r="J8" s="94"/>
      <c r="K8" s="94"/>
      <c r="L8" s="71">
        <f t="shared" si="0"/>
        <v>0</v>
      </c>
      <c r="O8" s="6">
        <f t="shared" si="1"/>
        <v>0</v>
      </c>
    </row>
    <row r="9" spans="1:15" ht="15.75" thickBot="1" x14ac:dyDescent="0.3">
      <c r="A9" s="10" t="s">
        <v>16</v>
      </c>
      <c r="B9" s="54"/>
      <c r="C9" s="54"/>
      <c r="D9" s="54"/>
      <c r="E9" s="58"/>
      <c r="F9" s="58"/>
      <c r="G9" s="54"/>
      <c r="H9" s="99"/>
      <c r="I9" s="99"/>
      <c r="J9" s="99"/>
      <c r="K9" s="99"/>
      <c r="L9" s="72">
        <f t="shared" si="0"/>
        <v>0</v>
      </c>
      <c r="O9" s="6">
        <f t="shared" si="1"/>
        <v>0</v>
      </c>
    </row>
    <row r="10" spans="1:15" ht="15.75" thickBot="1" x14ac:dyDescent="0.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73"/>
      <c r="O10" s="6">
        <f t="shared" si="1"/>
        <v>0</v>
      </c>
    </row>
    <row r="11" spans="1:15" ht="45" x14ac:dyDescent="0.25">
      <c r="A11" s="7" t="s">
        <v>17</v>
      </c>
      <c r="B11" s="8" t="s">
        <v>18</v>
      </c>
      <c r="C11" s="8" t="s">
        <v>19</v>
      </c>
      <c r="D11" s="8" t="s">
        <v>20</v>
      </c>
      <c r="E11" s="8" t="s">
        <v>21</v>
      </c>
      <c r="F11" s="8" t="s">
        <v>59</v>
      </c>
      <c r="G11" s="8" t="s">
        <v>6</v>
      </c>
      <c r="H11" s="55" t="s">
        <v>7</v>
      </c>
      <c r="I11" s="93" t="s">
        <v>8</v>
      </c>
      <c r="J11" s="93"/>
      <c r="K11" s="93"/>
      <c r="L11" s="70" t="s">
        <v>9</v>
      </c>
      <c r="N11" s="6" t="s">
        <v>58</v>
      </c>
      <c r="O11" s="78" t="s">
        <v>57</v>
      </c>
    </row>
    <row r="12" spans="1:15" x14ac:dyDescent="0.25">
      <c r="A12" s="12" t="s">
        <v>22</v>
      </c>
      <c r="B12" s="13"/>
      <c r="C12" s="13"/>
      <c r="D12" s="13"/>
      <c r="E12" s="13"/>
      <c r="F12" s="60"/>
      <c r="G12" s="60"/>
      <c r="H12" s="51"/>
      <c r="I12" s="100"/>
      <c r="J12" s="100"/>
      <c r="K12" s="100"/>
      <c r="L12" s="83">
        <f>(C12*D12*E12*(1-F12)*0.9)/2204.62</f>
        <v>0</v>
      </c>
      <c r="N12" s="6">
        <v>0</v>
      </c>
      <c r="O12" s="6">
        <v>0</v>
      </c>
    </row>
    <row r="13" spans="1:15" x14ac:dyDescent="0.25">
      <c r="A13" s="12" t="s">
        <v>23</v>
      </c>
      <c r="B13" s="13"/>
      <c r="C13" s="13"/>
      <c r="D13" s="13"/>
      <c r="E13" s="13"/>
      <c r="F13" s="60"/>
      <c r="G13" s="60"/>
      <c r="H13" s="51"/>
      <c r="I13" s="100"/>
      <c r="J13" s="100"/>
      <c r="K13" s="100"/>
      <c r="L13" s="83">
        <f t="shared" ref="L13:L16" si="2">(C13*D13*E13*(1-F13)*0.9)/2204.62</f>
        <v>0</v>
      </c>
      <c r="N13" s="6">
        <v>0</v>
      </c>
      <c r="O13" s="6">
        <v>0</v>
      </c>
    </row>
    <row r="14" spans="1:15" x14ac:dyDescent="0.25">
      <c r="A14" s="12" t="s">
        <v>24</v>
      </c>
      <c r="B14" s="13"/>
      <c r="C14" s="13"/>
      <c r="D14" s="13"/>
      <c r="E14" s="13"/>
      <c r="F14" s="60"/>
      <c r="G14" s="60"/>
      <c r="H14" s="51"/>
      <c r="I14" s="100"/>
      <c r="J14" s="100"/>
      <c r="K14" s="100"/>
      <c r="L14" s="83">
        <f t="shared" si="2"/>
        <v>0</v>
      </c>
      <c r="N14" s="6">
        <v>0</v>
      </c>
      <c r="O14" s="6">
        <v>0</v>
      </c>
    </row>
    <row r="15" spans="1:15" x14ac:dyDescent="0.25">
      <c r="A15" s="12" t="s">
        <v>25</v>
      </c>
      <c r="B15" s="13"/>
      <c r="C15" s="13"/>
      <c r="D15" s="13"/>
      <c r="E15" s="13"/>
      <c r="F15" s="60"/>
      <c r="G15" s="60"/>
      <c r="H15" s="51"/>
      <c r="I15" s="100"/>
      <c r="J15" s="100"/>
      <c r="K15" s="100"/>
      <c r="L15" s="83">
        <f t="shared" si="2"/>
        <v>0</v>
      </c>
      <c r="N15" s="6">
        <v>0</v>
      </c>
      <c r="O15" s="6">
        <v>0</v>
      </c>
    </row>
    <row r="16" spans="1:15" ht="15.75" thickBot="1" x14ac:dyDescent="0.3">
      <c r="A16" s="14" t="s">
        <v>26</v>
      </c>
      <c r="B16" s="15"/>
      <c r="C16" s="15"/>
      <c r="D16" s="15"/>
      <c r="E16" s="15"/>
      <c r="F16" s="61"/>
      <c r="G16" s="61"/>
      <c r="H16" s="52"/>
      <c r="I16" s="98"/>
      <c r="J16" s="98"/>
      <c r="K16" s="98"/>
      <c r="L16" s="84">
        <f t="shared" si="2"/>
        <v>0</v>
      </c>
      <c r="N16" s="6">
        <v>0</v>
      </c>
      <c r="O16" s="6">
        <v>0</v>
      </c>
    </row>
    <row r="17" spans="1:12" ht="15.75" thickBot="1" x14ac:dyDescent="0.3">
      <c r="L17" s="74"/>
    </row>
    <row r="18" spans="1:12" ht="90" customHeight="1" x14ac:dyDescent="0.25">
      <c r="A18" s="7" t="s">
        <v>27</v>
      </c>
      <c r="B18" s="8" t="s">
        <v>28</v>
      </c>
      <c r="C18" s="8" t="s">
        <v>29</v>
      </c>
      <c r="D18" s="8" t="s">
        <v>30</v>
      </c>
      <c r="E18" s="55" t="s">
        <v>31</v>
      </c>
      <c r="F18" s="8" t="s">
        <v>32</v>
      </c>
      <c r="G18" s="8" t="s">
        <v>33</v>
      </c>
      <c r="H18" s="8" t="s">
        <v>34</v>
      </c>
      <c r="I18" s="8" t="s">
        <v>7</v>
      </c>
      <c r="J18" s="87" t="s">
        <v>8</v>
      </c>
      <c r="K18" s="87"/>
      <c r="L18" s="75" t="s">
        <v>9</v>
      </c>
    </row>
    <row r="19" spans="1:12" x14ac:dyDescent="0.25">
      <c r="A19" s="9" t="s">
        <v>35</v>
      </c>
      <c r="B19" s="53"/>
      <c r="C19" s="53"/>
      <c r="D19" s="53"/>
      <c r="E19" s="53"/>
      <c r="F19" s="53"/>
      <c r="G19" s="57"/>
      <c r="H19" s="57"/>
      <c r="I19" s="16"/>
      <c r="J19" s="88"/>
      <c r="K19" s="88"/>
      <c r="L19" s="80">
        <f>C19*((E19*0.0003)-(0.08*G19+0.08*H19))</f>
        <v>0</v>
      </c>
    </row>
    <row r="20" spans="1:12" x14ac:dyDescent="0.25">
      <c r="A20" s="9" t="s">
        <v>36</v>
      </c>
      <c r="B20" s="53"/>
      <c r="C20" s="53"/>
      <c r="D20" s="53"/>
      <c r="E20" s="53"/>
      <c r="F20" s="53"/>
      <c r="G20" s="57"/>
      <c r="H20" s="57"/>
      <c r="I20" s="53"/>
      <c r="J20" s="88"/>
      <c r="K20" s="88"/>
      <c r="L20" s="80">
        <f t="shared" ref="L20:L21" si="3">C20*((E20*0.0003)-(0.08*G20+0.08*H20))</f>
        <v>0</v>
      </c>
    </row>
    <row r="21" spans="1:12" ht="15.75" thickBot="1" x14ac:dyDescent="0.3">
      <c r="A21" s="10" t="s">
        <v>37</v>
      </c>
      <c r="B21" s="54"/>
      <c r="C21" s="54"/>
      <c r="D21" s="54"/>
      <c r="E21" s="54"/>
      <c r="F21" s="54"/>
      <c r="G21" s="58"/>
      <c r="H21" s="58"/>
      <c r="I21" s="54"/>
      <c r="J21" s="89"/>
      <c r="K21" s="89"/>
      <c r="L21" s="80">
        <f t="shared" si="3"/>
        <v>0</v>
      </c>
    </row>
    <row r="22" spans="1:12" ht="15.75" thickBot="1" x14ac:dyDescent="0.3">
      <c r="L22" s="74"/>
    </row>
    <row r="23" spans="1:12" x14ac:dyDescent="0.25">
      <c r="A23" s="90" t="s">
        <v>38</v>
      </c>
      <c r="B23" s="91"/>
      <c r="C23" s="91"/>
      <c r="D23" s="91"/>
      <c r="E23" s="91"/>
      <c r="F23" s="91"/>
      <c r="G23" s="91"/>
      <c r="H23" s="91"/>
      <c r="I23" s="91"/>
      <c r="J23" s="91"/>
      <c r="K23" s="92"/>
      <c r="L23" s="70" t="s">
        <v>39</v>
      </c>
    </row>
    <row r="24" spans="1:12" x14ac:dyDescent="0.25">
      <c r="A24" s="95"/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85">
        <f>SUM(L3:L9)+SUM(L12:L16)+SUM(L19:L21)</f>
        <v>0</v>
      </c>
    </row>
    <row r="25" spans="1:12" x14ac:dyDescent="0.25">
      <c r="A25" s="95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85"/>
    </row>
    <row r="26" spans="1:12" x14ac:dyDescent="0.25">
      <c r="A26" s="95"/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85"/>
    </row>
    <row r="27" spans="1:12" x14ac:dyDescent="0.25">
      <c r="A27" s="95"/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85"/>
    </row>
    <row r="28" spans="1:12" ht="15.75" thickBot="1" x14ac:dyDescent="0.3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86"/>
    </row>
  </sheetData>
  <mergeCells count="21">
    <mergeCell ref="H2:K2"/>
    <mergeCell ref="H3:K3"/>
    <mergeCell ref="H4:K4"/>
    <mergeCell ref="H5:K5"/>
    <mergeCell ref="A24:K28"/>
    <mergeCell ref="H6:K6"/>
    <mergeCell ref="H7:K7"/>
    <mergeCell ref="H8:K8"/>
    <mergeCell ref="H9:K9"/>
    <mergeCell ref="I11:K11"/>
    <mergeCell ref="I12:K12"/>
    <mergeCell ref="I13:K13"/>
    <mergeCell ref="I14:K14"/>
    <mergeCell ref="I15:K15"/>
    <mergeCell ref="I16:K16"/>
    <mergeCell ref="L24:L28"/>
    <mergeCell ref="J18:K18"/>
    <mergeCell ref="J19:K19"/>
    <mergeCell ref="J20:K20"/>
    <mergeCell ref="J21:K21"/>
    <mergeCell ref="A23:K2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opLeftCell="B1" zoomScaleNormal="100" workbookViewId="0">
      <selection activeCell="C10" sqref="C10"/>
    </sheetView>
  </sheetViews>
  <sheetFormatPr defaultRowHeight="15" x14ac:dyDescent="0.25"/>
  <cols>
    <col min="1" max="2" width="13.42578125" customWidth="1"/>
    <col min="3" max="3" width="15.85546875" customWidth="1"/>
    <col min="4" max="4" width="16" customWidth="1"/>
    <col min="5" max="5" width="14.140625" customWidth="1"/>
  </cols>
  <sheetData>
    <row r="1" spans="1:9" ht="30.75" customHeight="1" thickBot="1" x14ac:dyDescent="0.3">
      <c r="A1" s="130" t="s">
        <v>64</v>
      </c>
      <c r="B1" s="131"/>
      <c r="C1" s="131"/>
      <c r="D1" s="131"/>
      <c r="E1" s="132"/>
    </row>
    <row r="2" spans="1:9" ht="30.75" customHeight="1" thickBot="1" x14ac:dyDescent="0.3">
      <c r="A2" s="17" t="s">
        <v>40</v>
      </c>
      <c r="B2" s="18" t="s">
        <v>41</v>
      </c>
      <c r="C2" s="19" t="s">
        <v>42</v>
      </c>
      <c r="D2" s="19" t="s">
        <v>43</v>
      </c>
      <c r="E2" s="20" t="s">
        <v>66</v>
      </c>
    </row>
    <row r="3" spans="1:9" ht="53.25" customHeight="1" thickBot="1" x14ac:dyDescent="0.3">
      <c r="A3" s="140" t="s">
        <v>44</v>
      </c>
      <c r="B3" s="21" t="s">
        <v>45</v>
      </c>
      <c r="C3" s="44">
        <f>SUM('Alternative 1'!C3:C9)</f>
        <v>0</v>
      </c>
      <c r="D3" s="48">
        <f>SUM('Alternative 2'!C3:C9)</f>
        <v>0</v>
      </c>
      <c r="E3" s="47">
        <f>SUM('Alternative 3'!C3:C9)</f>
        <v>0</v>
      </c>
    </row>
    <row r="4" spans="1:9" ht="48" customHeight="1" thickBot="1" x14ac:dyDescent="0.3">
      <c r="A4" s="141"/>
      <c r="B4" s="22" t="s">
        <v>46</v>
      </c>
      <c r="C4" s="46">
        <f>'Alternative 1'!C12*'Alternative 1'!D12+'Alternative 1'!C13*'Alternative 1'!D13+'Alternative 1'!C14*'Alternative 1'!D14+'Alternative 1'!C15*'Alternative 1'!D15+'Alternative 1'!C16*'Alternative 1'!D16</f>
        <v>0</v>
      </c>
      <c r="D4" s="46">
        <f>'Alternative 2'!C12*'Alternative 2'!D12+'Alternative 2'!C13*'Alternative 2'!D13+'Alternative 2'!C14*'Alternative 2'!D14+'Alternative 2'!C15*'Alternative 2'!D15+'Alternative 2'!C16*'Alternative 2'!D16</f>
        <v>0</v>
      </c>
      <c r="E4" s="45">
        <f>'Alternative 3'!C12*'Alternative 3'!D12+'Alternative 3'!C13*'Alternative 3'!D13+'Alternative 3'!C14*'Alternative 3'!D14+'Alternative 3'!C15*'Alternative 3'!D15+'Alternative 3'!C16*'Alternative 3'!D16</f>
        <v>0</v>
      </c>
      <c r="G4" s="49"/>
      <c r="H4" s="49"/>
      <c r="I4" s="49"/>
    </row>
    <row r="5" spans="1:9" ht="45.75" customHeight="1" thickBot="1" x14ac:dyDescent="0.3">
      <c r="A5" s="141"/>
      <c r="B5" s="21" t="s">
        <v>47</v>
      </c>
      <c r="C5" s="44">
        <f>SUM('Alternative 1'!C19:C21)</f>
        <v>0</v>
      </c>
      <c r="D5" s="44">
        <f>SUM('Alternative 2'!C19:C21)</f>
        <v>0</v>
      </c>
      <c r="E5" s="43">
        <f>SUM('Alternative 3'!C19:C21)</f>
        <v>0</v>
      </c>
      <c r="G5" s="50"/>
      <c r="H5" s="50"/>
      <c r="I5" s="50"/>
    </row>
    <row r="6" spans="1:9" ht="45.75" customHeight="1" thickBot="1" x14ac:dyDescent="0.3">
      <c r="A6" s="142"/>
      <c r="B6" s="35" t="s">
        <v>65</v>
      </c>
      <c r="C6" s="81"/>
      <c r="D6" s="81"/>
      <c r="E6" s="82"/>
      <c r="G6" s="50"/>
      <c r="H6" s="50"/>
      <c r="I6" s="50"/>
    </row>
    <row r="7" spans="1:9" ht="72.75" customHeight="1" x14ac:dyDescent="0.25">
      <c r="A7" s="137" t="s">
        <v>48</v>
      </c>
      <c r="B7" s="42" t="s">
        <v>56</v>
      </c>
      <c r="C7" s="41" t="e">
        <f>(SUM('Alternative 1'!O3:'Alternative 1'!O16))/(SUM('Alternative 1'!C3:'Alternative 1'!C9,'Alternative 1'!N12:N16))</f>
        <v>#DIV/0!</v>
      </c>
      <c r="D7" s="41" t="e">
        <f>(SUM('Alternative 2'!O3:O16))/(SUM('Alternative 2'!C3:C9,'Alternative 2'!N12:N16))</f>
        <v>#DIV/0!</v>
      </c>
      <c r="E7" s="79" t="e">
        <f>(SUM('Alternative 3'!O3:O16))/(SUM('Alternative 3'!C3:C9,'Alternative 3'!N12:N16))</f>
        <v>#DIV/0!</v>
      </c>
    </row>
    <row r="8" spans="1:9" ht="60" customHeight="1" x14ac:dyDescent="0.25">
      <c r="A8" s="138"/>
      <c r="B8" s="145" t="s">
        <v>49</v>
      </c>
      <c r="C8" s="147" t="e">
        <f>(SUM('Alternative 1'!L3:L9,'Alternative 1'!L12:L16))/(SUM('Alternative 1'!C3:C9,'Alternative 1'!N12:N16))</f>
        <v>#DIV/0!</v>
      </c>
      <c r="D8" s="147" t="e">
        <f>(SUM('Alternative 2'!L3:L9,'Alternative 2'!L12:L16))/(SUM('Alternative 2'!C3:C9,'Alternative 2'!N12:N16))</f>
        <v>#DIV/0!</v>
      </c>
      <c r="E8" s="135" t="e">
        <f>(SUM('Alternative 3'!L3:L9,'Alternative 3'!L12:L16))/(SUM('Alternative 3'!C3:C9,'Alternative 3'!N12:N16))</f>
        <v>#DIV/0!</v>
      </c>
    </row>
    <row r="9" spans="1:9" ht="15.75" thickBot="1" x14ac:dyDescent="0.3">
      <c r="A9" s="139"/>
      <c r="B9" s="146"/>
      <c r="C9" s="148"/>
      <c r="D9" s="148"/>
      <c r="E9" s="136"/>
    </row>
    <row r="10" spans="1:9" ht="64.5" customHeight="1" thickBot="1" x14ac:dyDescent="0.3">
      <c r="A10" s="133" t="s">
        <v>50</v>
      </c>
      <c r="B10" s="40" t="s">
        <v>55</v>
      </c>
      <c r="C10" s="39"/>
      <c r="D10" s="39"/>
      <c r="E10" s="38"/>
    </row>
    <row r="11" spans="1:9" ht="111.75" customHeight="1" thickBot="1" x14ac:dyDescent="0.3">
      <c r="A11" s="134"/>
      <c r="B11" s="22" t="s">
        <v>54</v>
      </c>
      <c r="C11" s="37" t="e">
        <f>((('Alternative 1'!G19+'Alternative 1'!H19)*'Alternative 1'!C19)+(('Alternative 1'!H20+'Alternative 1'!G20)*'Alternative 1'!C20)+(('Alternative 1'!G21+'Alternative 1'!H21)*'Alternative 1'!C21))/SUM('Alternative 1'!C19:C21)</f>
        <v>#DIV/0!</v>
      </c>
      <c r="D11" s="37" t="e">
        <f>((('Alternative 2'!G19+'Alternative 2'!H19)*'Alternative 2'!C19)+(('Alternative 2'!H20+'Alternative 2'!G20)*'Alternative 2'!C20)+(('Alternative 2'!G21+'Alternative 2'!H21)*'Alternative 2'!C21))/SUM('Alternative 2'!C19:C21)</f>
        <v>#DIV/0!</v>
      </c>
      <c r="E11" s="36" t="e">
        <f>((('Alternative 3'!G19+'Alternative 3'!H19)*'Alternative 3'!C19)+(('Alternative 3'!H20+'Alternative 3'!G20)*'Alternative 3'!C20)+(('Alternative 3'!G21+'Alternative 3'!H21)*'Alternative 3'!C21))/SUM('Alternative 3'!C19:C21)</f>
        <v>#DIV/0!</v>
      </c>
    </row>
    <row r="12" spans="1:9" ht="80.25" customHeight="1" thickBot="1" x14ac:dyDescent="0.3">
      <c r="A12" s="134"/>
      <c r="B12" s="35" t="s">
        <v>51</v>
      </c>
      <c r="C12" s="34" t="e">
        <f>(SUM('Alternative 1'!L19:L21))/(SUM('Alternative 1'!C19:C21))</f>
        <v>#DIV/0!</v>
      </c>
      <c r="D12" s="34" t="e">
        <f>(SUM('Alternative 2'!L19:'Alternative 2'!L21))/(SUM('Alternative 2'!C19:C21))</f>
        <v>#DIV/0!</v>
      </c>
      <c r="E12" s="33" t="e">
        <f>(SUM('Alternative 3'!L19:L21))/(SUM('Alternative 3'!C19:C21))</f>
        <v>#DIV/0!</v>
      </c>
    </row>
    <row r="13" spans="1:9" ht="45.75" thickBot="1" x14ac:dyDescent="0.3">
      <c r="A13" s="133" t="s">
        <v>52</v>
      </c>
      <c r="B13" s="25" t="s">
        <v>68</v>
      </c>
      <c r="C13" s="32" t="e">
        <f>C14/C14</f>
        <v>#DIV/0!</v>
      </c>
      <c r="D13" s="32" t="e">
        <f>D14/C14</f>
        <v>#DIV/0!</v>
      </c>
      <c r="E13" s="31" t="e">
        <f>E14/C14</f>
        <v>#DIV/0!</v>
      </c>
    </row>
    <row r="14" spans="1:9" ht="24" customHeight="1" thickBot="1" x14ac:dyDescent="0.3">
      <c r="A14" s="149"/>
      <c r="B14" s="25" t="s">
        <v>53</v>
      </c>
      <c r="C14" s="30">
        <f>'Alternative 1'!L24</f>
        <v>0</v>
      </c>
      <c r="D14" s="30">
        <f>'Alternative 2'!L24</f>
        <v>0</v>
      </c>
      <c r="E14" s="29">
        <f>'Alternative 3'!L24</f>
        <v>0</v>
      </c>
    </row>
    <row r="15" spans="1:9" ht="45.75" thickBot="1" x14ac:dyDescent="0.3">
      <c r="A15" s="143" t="s">
        <v>62</v>
      </c>
      <c r="B15" s="22" t="s">
        <v>67</v>
      </c>
      <c r="C15" s="23" t="e">
        <f>C16/C16</f>
        <v>#DIV/0!</v>
      </c>
      <c r="D15" s="23" t="e">
        <f>D16/C16</f>
        <v>#DIV/0!</v>
      </c>
      <c r="E15" s="24" t="e">
        <f>E16/C16</f>
        <v>#DIV/0!</v>
      </c>
    </row>
    <row r="16" spans="1:9" ht="27" customHeight="1" thickBot="1" x14ac:dyDescent="0.3">
      <c r="A16" s="144"/>
      <c r="B16" s="26" t="s">
        <v>63</v>
      </c>
      <c r="C16" s="27"/>
      <c r="D16" s="27"/>
      <c r="E16" s="28"/>
    </row>
  </sheetData>
  <mergeCells count="10">
    <mergeCell ref="A15:A16"/>
    <mergeCell ref="B8:B9"/>
    <mergeCell ref="C8:C9"/>
    <mergeCell ref="D8:D9"/>
    <mergeCell ref="A13:A14"/>
    <mergeCell ref="A1:E1"/>
    <mergeCell ref="A10:A12"/>
    <mergeCell ref="E8:E9"/>
    <mergeCell ref="A7:A9"/>
    <mergeCell ref="A3:A6"/>
  </mergeCells>
  <pageMargins left="0.7" right="0.7" top="0.75" bottom="0.75" header="0.3" footer="0.3"/>
  <ignoredErrors>
    <ignoredError sqref="C14:E14" 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Alternative 1</vt:lpstr>
      <vt:lpstr>Alternative 2</vt:lpstr>
      <vt:lpstr>Alternative 3</vt:lpstr>
      <vt:lpstr>AltEval</vt:lpstr>
    </vt:vector>
  </TitlesOfParts>
  <Company>UW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cbeuser</dc:creator>
  <cp:lastModifiedBy>Tracy, Jake</cp:lastModifiedBy>
  <dcterms:created xsi:type="dcterms:W3CDTF">2015-04-16T23:54:44Z</dcterms:created>
  <dcterms:modified xsi:type="dcterms:W3CDTF">2015-06-16T23:54:27Z</dcterms:modified>
</cp:coreProperties>
</file>