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teki/Documents/Libraries/MUP Thesis/Thesis/Appendices/"/>
    </mc:Choice>
  </mc:AlternateContent>
  <xr:revisionPtr revIDLastSave="0" documentId="13_ncr:1_{6E090C2C-B939-FD48-B7E9-E604A6BCA0B7}" xr6:coauthVersionLast="43" xr6:coauthVersionMax="43" xr10:uidLastSave="{00000000-0000-0000-0000-000000000000}"/>
  <bookViews>
    <workbookView xWindow="0" yWindow="460" windowWidth="28800" windowHeight="15940" xr2:uid="{08E48990-830F-8740-949F-866DF30ADB01}"/>
  </bookViews>
  <sheets>
    <sheet name="Subtotals" sheetId="1" r:id="rId1"/>
    <sheet name="Tot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2" l="1"/>
  <c r="E32" i="2"/>
  <c r="E33" i="2"/>
  <c r="E34" i="2"/>
  <c r="E35" i="2"/>
  <c r="E36" i="2"/>
  <c r="E37" i="2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2" i="1"/>
  <c r="M2" i="1"/>
  <c r="G2" i="1"/>
  <c r="E28" i="2" l="1"/>
  <c r="E29" i="2"/>
  <c r="E30" i="2"/>
  <c r="E27" i="2"/>
  <c r="M7" i="1" l="1"/>
  <c r="G7" i="1"/>
  <c r="B4" i="2" l="1"/>
  <c r="C4" i="2"/>
  <c r="B5" i="2"/>
  <c r="C5" i="2"/>
  <c r="B6" i="2"/>
  <c r="C6" i="2"/>
  <c r="B8" i="2"/>
  <c r="C8" i="2"/>
  <c r="B9" i="2"/>
  <c r="C9" i="2"/>
  <c r="C13" i="2"/>
  <c r="C14" i="2"/>
  <c r="B16" i="2"/>
  <c r="C16" i="2"/>
  <c r="B17" i="2"/>
  <c r="C17" i="2"/>
  <c r="H4" i="2"/>
  <c r="I4" i="2"/>
  <c r="H5" i="2"/>
  <c r="I5" i="2"/>
  <c r="H6" i="2"/>
  <c r="I6" i="2"/>
  <c r="H8" i="2"/>
  <c r="I8" i="2"/>
  <c r="H9" i="2"/>
  <c r="I9" i="2"/>
  <c r="H13" i="2"/>
  <c r="I13" i="2"/>
  <c r="H14" i="2"/>
  <c r="I14" i="2"/>
  <c r="H16" i="2"/>
  <c r="I16" i="2"/>
  <c r="H17" i="2"/>
  <c r="I17" i="2"/>
  <c r="O17" i="2"/>
  <c r="N17" i="2"/>
  <c r="M9" i="1"/>
  <c r="M8" i="1"/>
  <c r="M6" i="1"/>
  <c r="M5" i="1"/>
  <c r="M4" i="1"/>
  <c r="M3" i="1"/>
  <c r="B14" i="2"/>
  <c r="G9" i="1"/>
  <c r="G8" i="1"/>
  <c r="G6" i="1"/>
  <c r="G5" i="1"/>
  <c r="G4" i="1"/>
  <c r="G3" i="1"/>
  <c r="P6" i="1"/>
  <c r="M10" i="1"/>
  <c r="G10" i="1"/>
  <c r="R32" i="1"/>
  <c r="Q31" i="1"/>
  <c r="Q21" i="1"/>
  <c r="Q11" i="1"/>
  <c r="P31" i="1"/>
  <c r="P26" i="1"/>
  <c r="P21" i="1"/>
  <c r="P16" i="1"/>
  <c r="P11" i="1"/>
  <c r="O16" i="2"/>
  <c r="O14" i="2"/>
  <c r="O13" i="2"/>
  <c r="O9" i="2"/>
  <c r="O8" i="2"/>
  <c r="N16" i="2"/>
  <c r="N14" i="2"/>
  <c r="N13" i="2"/>
  <c r="N9" i="2"/>
  <c r="N8" i="2"/>
  <c r="O5" i="2"/>
  <c r="O6" i="2"/>
  <c r="O4" i="2"/>
  <c r="N6" i="2"/>
  <c r="N5" i="2"/>
  <c r="N4" i="2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B13" i="2" l="1"/>
  <c r="B15" i="2" s="1"/>
  <c r="R13" i="2"/>
  <c r="L13" i="2"/>
  <c r="J17" i="2"/>
  <c r="L16" i="2"/>
  <c r="L14" i="2"/>
  <c r="J13" i="2"/>
  <c r="I15" i="2"/>
  <c r="L15" i="2" s="1"/>
  <c r="J9" i="2"/>
  <c r="J8" i="2"/>
  <c r="J4" i="2"/>
  <c r="F16" i="2"/>
  <c r="D16" i="2"/>
  <c r="C15" i="2"/>
  <c r="F15" i="2" s="1"/>
  <c r="F13" i="2"/>
  <c r="D9" i="2"/>
  <c r="D8" i="2"/>
  <c r="D6" i="2"/>
  <c r="E14" i="2"/>
  <c r="E16" i="2"/>
  <c r="J16" i="2"/>
  <c r="D17" i="2"/>
  <c r="K14" i="2"/>
  <c r="J14" i="2"/>
  <c r="D14" i="2"/>
  <c r="I7" i="2"/>
  <c r="L8" i="2" s="1"/>
  <c r="H7" i="2"/>
  <c r="K8" i="2" s="1"/>
  <c r="D5" i="2"/>
  <c r="D4" i="2"/>
  <c r="J6" i="2"/>
  <c r="J5" i="2"/>
  <c r="F14" i="2"/>
  <c r="C7" i="2"/>
  <c r="F5" i="2" s="1"/>
  <c r="B7" i="2"/>
  <c r="E5" i="2" s="1"/>
  <c r="K16" i="2"/>
  <c r="H15" i="2"/>
  <c r="K13" i="2"/>
  <c r="P17" i="2"/>
  <c r="R14" i="2"/>
  <c r="R16" i="2"/>
  <c r="Q13" i="2"/>
  <c r="Q14" i="2"/>
  <c r="Q16" i="2"/>
  <c r="P5" i="2"/>
  <c r="P4" i="2"/>
  <c r="P6" i="2"/>
  <c r="P8" i="2"/>
  <c r="P9" i="2"/>
  <c r="P14" i="2"/>
  <c r="P16" i="2"/>
  <c r="O15" i="2"/>
  <c r="R15" i="2" s="1"/>
  <c r="P13" i="2"/>
  <c r="N15" i="2"/>
  <c r="Q15" i="2" s="1"/>
  <c r="N7" i="2"/>
  <c r="Q5" i="2" s="1"/>
  <c r="O7" i="2"/>
  <c r="E13" i="2" l="1"/>
  <c r="D13" i="2"/>
  <c r="E9" i="2"/>
  <c r="F9" i="2"/>
  <c r="F8" i="2"/>
  <c r="E8" i="2"/>
  <c r="Q9" i="2"/>
  <c r="K9" i="2"/>
  <c r="M16" i="2"/>
  <c r="M13" i="2"/>
  <c r="M14" i="2"/>
  <c r="K5" i="2"/>
  <c r="G16" i="2"/>
  <c r="D15" i="2"/>
  <c r="G15" i="2" s="1"/>
  <c r="E15" i="2"/>
  <c r="G13" i="2"/>
  <c r="G14" i="2"/>
  <c r="K4" i="2"/>
  <c r="K6" i="2"/>
  <c r="L5" i="2"/>
  <c r="L6" i="2"/>
  <c r="D7" i="2"/>
  <c r="F7" i="2" s="1"/>
  <c r="L9" i="2"/>
  <c r="L4" i="2"/>
  <c r="J7" i="2"/>
  <c r="M6" i="2" s="1"/>
  <c r="F4" i="2"/>
  <c r="F6" i="2"/>
  <c r="E6" i="2"/>
  <c r="E4" i="2"/>
  <c r="S13" i="2"/>
  <c r="J15" i="2"/>
  <c r="M15" i="2" s="1"/>
  <c r="K15" i="2"/>
  <c r="S14" i="2"/>
  <c r="S16" i="2"/>
  <c r="Q8" i="2"/>
  <c r="R4" i="2"/>
  <c r="R9" i="2"/>
  <c r="R8" i="2"/>
  <c r="Q6" i="2"/>
  <c r="Q4" i="2"/>
  <c r="R5" i="2"/>
  <c r="R6" i="2"/>
  <c r="P15" i="2"/>
  <c r="S15" i="2" s="1"/>
  <c r="P7" i="2"/>
  <c r="S6" i="2" s="1"/>
  <c r="G5" i="2" l="1"/>
  <c r="G4" i="2"/>
  <c r="G6" i="2"/>
  <c r="G9" i="2"/>
  <c r="G8" i="2"/>
  <c r="M5" i="2"/>
  <c r="L7" i="2"/>
  <c r="E7" i="2"/>
  <c r="M8" i="2"/>
  <c r="M9" i="2"/>
  <c r="K7" i="2"/>
  <c r="M4" i="2"/>
  <c r="S8" i="2"/>
  <c r="S9" i="2"/>
  <c r="S4" i="2"/>
  <c r="Q7" i="2"/>
  <c r="S5" i="2"/>
  <c r="R7" i="2"/>
</calcChain>
</file>

<file path=xl/sharedStrings.xml><?xml version="1.0" encoding="utf-8"?>
<sst xmlns="http://schemas.openxmlformats.org/spreadsheetml/2006/main" count="85" uniqueCount="37">
  <si>
    <t>Scenario</t>
  </si>
  <si>
    <t>In-roadways</t>
  </si>
  <si>
    <t>At load zones</t>
  </si>
  <si>
    <t>Passing time</t>
  </si>
  <si>
    <t>Ped passing time</t>
  </si>
  <si>
    <t>Queuing time</t>
  </si>
  <si>
    <t>Couldn't find parking</t>
  </si>
  <si>
    <t>Couldn't find load zone</t>
  </si>
  <si>
    <t>Total loading events</t>
  </si>
  <si>
    <t>Period</t>
  </si>
  <si>
    <t>Run</t>
  </si>
  <si>
    <t>Existing</t>
  </si>
  <si>
    <t>AM</t>
  </si>
  <si>
    <t>PM</t>
  </si>
  <si>
    <t>Conversion</t>
  </si>
  <si>
    <t>Flexibility</t>
  </si>
  <si>
    <t>Total</t>
  </si>
  <si>
    <t>In roadways</t>
  </si>
  <si>
    <t>All loading events</t>
  </si>
  <si>
    <t>Ticks</t>
  </si>
  <si>
    <t>Period average ticks</t>
  </si>
  <si>
    <t>Scenario average ticks</t>
  </si>
  <si>
    <t>Total average ticks</t>
  </si>
  <si>
    <t>Share of total loading events</t>
  </si>
  <si>
    <t>Share of total AM loading events</t>
  </si>
  <si>
    <t>Share of total PM loading events</t>
  </si>
  <si>
    <t>Model uptime</t>
  </si>
  <si>
    <t>Share of total AM uptime</t>
  </si>
  <si>
    <t>Share of total PM uptime</t>
  </si>
  <si>
    <t>Share of total uptime</t>
  </si>
  <si>
    <t>(Net) Vehicle passing time</t>
  </si>
  <si>
    <t>Successfully parked</t>
  </si>
  <si>
    <t>Total - existing</t>
  </si>
  <si>
    <t>Total - conversion</t>
  </si>
  <si>
    <t>Total - flexibility</t>
  </si>
  <si>
    <t>Couldn't find load zone as percentage of total TNC events</t>
  </si>
  <si>
    <t>Totals -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</si>
</sst>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4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4" tint="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81">
    <xf numFmtId="0" fontId="0" fillId="0" borderId="0" xfId="0"/>
    <xf numFmtId="0" fontId="2" fillId="0" borderId="1" xfId="3"/>
    <xf numFmtId="0" fontId="2" fillId="0" borderId="1" xfId="3" applyFill="1"/>
    <xf numFmtId="0" fontId="2" fillId="0" borderId="0" xfId="3" applyFill="1" applyBorder="1"/>
    <xf numFmtId="0" fontId="2" fillId="0" borderId="1" xfId="3" applyAlignment="1">
      <alignment wrapText="1"/>
    </xf>
    <xf numFmtId="0" fontId="2" fillId="0" borderId="3" xfId="3" applyBorder="1" applyAlignment="1">
      <alignment wrapText="1"/>
    </xf>
    <xf numFmtId="0" fontId="2" fillId="0" borderId="4" xfId="3" applyBorder="1" applyAlignment="1">
      <alignment wrapText="1"/>
    </xf>
    <xf numFmtId="0" fontId="2" fillId="0" borderId="5" xfId="3" applyBorder="1" applyAlignment="1">
      <alignment wrapText="1"/>
    </xf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7" xfId="3" applyBorder="1"/>
    <xf numFmtId="0" fontId="3" fillId="0" borderId="1" xfId="3" applyFont="1" applyAlignment="1">
      <alignment horizontal="right"/>
    </xf>
    <xf numFmtId="0" fontId="2" fillId="0" borderId="8" xfId="3" applyBorder="1"/>
    <xf numFmtId="0" fontId="3" fillId="0" borderId="1" xfId="3" applyFont="1"/>
    <xf numFmtId="0" fontId="2" fillId="0" borderId="8" xfId="3" applyFill="1" applyBorder="1"/>
    <xf numFmtId="0" fontId="3" fillId="0" borderId="8" xfId="3" applyFont="1" applyBorder="1"/>
    <xf numFmtId="0" fontId="0" fillId="0" borderId="0" xfId="0" applyBorder="1"/>
    <xf numFmtId="0" fontId="0" fillId="0" borderId="0" xfId="0" applyFill="1" applyBorder="1"/>
    <xf numFmtId="0" fontId="2" fillId="0" borderId="1" xfId="3" applyFill="1" applyAlignment="1">
      <alignment wrapText="1"/>
    </xf>
    <xf numFmtId="0" fontId="3" fillId="0" borderId="0" xfId="3" applyFont="1" applyFill="1" applyBorder="1"/>
    <xf numFmtId="10" fontId="0" fillId="0" borderId="0" xfId="2" applyNumberFormat="1" applyFont="1"/>
    <xf numFmtId="10" fontId="0" fillId="0" borderId="2" xfId="2" applyNumberFormat="1" applyFont="1" applyBorder="1"/>
    <xf numFmtId="0" fontId="2" fillId="0" borderId="14" xfId="3" applyBorder="1" applyAlignment="1">
      <alignment wrapText="1"/>
    </xf>
    <xf numFmtId="0" fontId="0" fillId="0" borderId="13" xfId="0" applyBorder="1"/>
    <xf numFmtId="10" fontId="0" fillId="0" borderId="13" xfId="2" applyNumberFormat="1" applyFont="1" applyBorder="1"/>
    <xf numFmtId="0" fontId="0" fillId="0" borderId="14" xfId="0" applyBorder="1"/>
    <xf numFmtId="10" fontId="0" fillId="0" borderId="4" xfId="2" applyNumberFormat="1" applyFont="1" applyBorder="1"/>
    <xf numFmtId="10" fontId="0" fillId="0" borderId="5" xfId="2" applyNumberFormat="1" applyFont="1" applyBorder="1"/>
    <xf numFmtId="10" fontId="0" fillId="0" borderId="14" xfId="2" applyNumberFormat="1" applyFont="1" applyBorder="1"/>
    <xf numFmtId="9" fontId="0" fillId="0" borderId="5" xfId="2" applyFont="1" applyBorder="1"/>
    <xf numFmtId="164" fontId="2" fillId="0" borderId="4" xfId="1" applyNumberFormat="1" applyFont="1" applyFill="1" applyBorder="1" applyAlignment="1">
      <alignment wrapText="1"/>
    </xf>
    <xf numFmtId="164" fontId="0" fillId="0" borderId="0" xfId="1" applyNumberFormat="1" applyFont="1"/>
    <xf numFmtId="164" fontId="0" fillId="0" borderId="0" xfId="1" applyNumberFormat="1" applyFont="1" applyFill="1" applyBorder="1"/>
    <xf numFmtId="0" fontId="0" fillId="0" borderId="20" xfId="0" applyBorder="1"/>
    <xf numFmtId="164" fontId="3" fillId="0" borderId="0" xfId="1" applyNumberFormat="1" applyFont="1" applyFill="1" applyBorder="1"/>
    <xf numFmtId="2" fontId="0" fillId="0" borderId="0" xfId="0" applyNumberFormat="1"/>
    <xf numFmtId="10" fontId="3" fillId="0" borderId="1" xfId="2" applyNumberFormat="1" applyFont="1" applyBorder="1"/>
    <xf numFmtId="10" fontId="3" fillId="0" borderId="1" xfId="2" applyNumberFormat="1" applyFont="1" applyBorder="1" applyAlignment="1">
      <alignment horizontal="right"/>
    </xf>
    <xf numFmtId="10" fontId="0" fillId="0" borderId="0" xfId="2" applyNumberFormat="1" applyFont="1" applyFill="1" applyBorder="1"/>
    <xf numFmtId="10" fontId="3" fillId="0" borderId="0" xfId="2" applyNumberFormat="1" applyFont="1" applyFill="1" applyBorder="1"/>
    <xf numFmtId="10" fontId="0" fillId="0" borderId="0" xfId="0" applyNumberFormat="1"/>
    <xf numFmtId="0" fontId="2" fillId="0" borderId="8" xfId="3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12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3" applyBorder="1" applyAlignment="1">
      <alignment horizontal="center" wrapText="1"/>
    </xf>
    <xf numFmtId="0" fontId="2" fillId="0" borderId="5" xfId="3" applyBorder="1" applyAlignment="1">
      <alignment horizontal="center" wrapText="1"/>
    </xf>
    <xf numFmtId="0" fontId="2" fillId="0" borderId="0" xfId="3" applyBorder="1" applyAlignment="1">
      <alignment horizontal="center" wrapText="1"/>
    </xf>
    <xf numFmtId="0" fontId="2" fillId="0" borderId="2" xfId="3" applyBorder="1" applyAlignment="1">
      <alignment horizontal="center" wrapText="1"/>
    </xf>
    <xf numFmtId="0" fontId="2" fillId="0" borderId="1" xfId="3" applyBorder="1" applyAlignment="1">
      <alignment horizontal="center"/>
    </xf>
    <xf numFmtId="0" fontId="2" fillId="0" borderId="2" xfId="3" applyBorder="1" applyAlignment="1">
      <alignment horizontal="center"/>
    </xf>
    <xf numFmtId="0" fontId="2" fillId="0" borderId="10" xfId="3" applyBorder="1" applyAlignment="1">
      <alignment horizontal="center" wrapText="1"/>
    </xf>
    <xf numFmtId="0" fontId="2" fillId="0" borderId="11" xfId="3" applyBorder="1" applyAlignment="1">
      <alignment horizontal="center" wrapText="1"/>
    </xf>
    <xf numFmtId="0" fontId="2" fillId="0" borderId="8" xfId="3" applyBorder="1" applyAlignment="1">
      <alignment horizontal="center"/>
    </xf>
    <xf numFmtId="0" fontId="2" fillId="0" borderId="5" xfId="3" applyBorder="1" applyAlignment="1">
      <alignment horizontal="center"/>
    </xf>
    <xf numFmtId="0" fontId="2" fillId="0" borderId="0" xfId="3" applyBorder="1" applyAlignment="1">
      <alignment horizontal="center"/>
    </xf>
    <xf numFmtId="0" fontId="2" fillId="0" borderId="17" xfId="3" applyBorder="1" applyAlignment="1">
      <alignment horizontal="center"/>
    </xf>
    <xf numFmtId="0" fontId="2" fillId="0" borderId="15" xfId="3" applyBorder="1" applyAlignment="1">
      <alignment horizontal="center"/>
    </xf>
    <xf numFmtId="0" fontId="2" fillId="0" borderId="19" xfId="3" applyBorder="1" applyAlignment="1">
      <alignment horizontal="center"/>
    </xf>
    <xf numFmtId="0" fontId="2" fillId="0" borderId="18" xfId="3" applyBorder="1" applyAlignment="1">
      <alignment horizontal="center"/>
    </xf>
    <xf numFmtId="10" fontId="2" fillId="0" borderId="1" xfId="3" applyNumberFormat="1" applyAlignment="1">
      <alignment wrapText="1"/>
    </xf>
    <xf numFmtId="10" fontId="2" fillId="0" borderId="8" xfId="3" applyNumberFormat="1" applyBorder="1" applyAlignment="1">
      <alignment horizontal="left" wrapText="1"/>
    </xf>
    <xf numFmtId="9" fontId="2" fillId="0" borderId="16" xfId="3" applyNumberFormat="1" applyBorder="1" applyAlignment="1">
      <alignment horizontal="left" vertical="top" wrapText="1"/>
    </xf>
    <xf numFmtId="9" fontId="2" fillId="0" borderId="12" xfId="3" applyNumberFormat="1" applyBorder="1" applyAlignment="1">
      <alignment horizontal="left" vertical="top" wrapText="1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21" xfId="3" applyBorder="1" applyAlignment="1">
      <alignment horizontal="center" wrapText="1"/>
    </xf>
    <xf numFmtId="0" fontId="2" fillId="0" borderId="13" xfId="3" applyBorder="1" applyAlignment="1">
      <alignment horizontal="center" wrapText="1"/>
    </xf>
    <xf numFmtId="0" fontId="2" fillId="0" borderId="14" xfId="3" applyBorder="1" applyAlignment="1">
      <alignment horizontal="center" wrapText="1"/>
    </xf>
    <xf numFmtId="0" fontId="2" fillId="0" borderId="1" xfId="3" applyAlignment="1">
      <alignment horizontal="center"/>
    </xf>
    <xf numFmtId="0" fontId="2" fillId="0" borderId="15" xfId="3" applyBorder="1" applyAlignment="1">
      <alignment horizontal="center" wrapText="1"/>
    </xf>
    <xf numFmtId="0" fontId="2" fillId="0" borderId="1" xfId="3" applyBorder="1" applyAlignment="1">
      <alignment horizontal="center" wrapText="1"/>
    </xf>
    <xf numFmtId="10" fontId="2" fillId="0" borderId="15" xfId="3" applyNumberFormat="1" applyBorder="1" applyAlignment="1">
      <alignment wrapText="1"/>
    </xf>
    <xf numFmtId="10" fontId="2" fillId="0" borderId="19" xfId="3" applyNumberFormat="1" applyBorder="1" applyAlignment="1">
      <alignment horizontal="left" wrapText="1"/>
    </xf>
    <xf numFmtId="9" fontId="2" fillId="0" borderId="22" xfId="3" applyNumberFormat="1" applyBorder="1" applyAlignment="1">
      <alignment horizontal="left" vertical="top" wrapText="1"/>
    </xf>
  </cellXfs>
  <cellStyles count="4">
    <cellStyle name="Comma" xfId="1" builtinId="3"/>
    <cellStyle name="Heading 2" xfId="3" builtinId="1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EA6D-DA78-0A4D-B75F-1286A1D71E8D}">
  <dimension ref="A1:AQ72"/>
  <sheetViews>
    <sheetView tabSelected="1" zoomScale="110" zoomScaleNormal="110" workbookViewId="0">
      <selection activeCell="E11" sqref="E11"/>
    </sheetView>
  </sheetViews>
  <sheetFormatPr baseColWidth="10" defaultRowHeight="16" x14ac:dyDescent="0.2"/>
  <cols>
    <col min="4" max="4" width="13.33203125" customWidth="1"/>
    <col min="5" max="7" width="18.5" customWidth="1"/>
    <col min="8" max="8" width="20.1640625" bestFit="1" customWidth="1"/>
    <col min="9" max="9" width="21.33203125" customWidth="1"/>
    <col min="10" max="10" width="21.33203125" style="23" customWidth="1"/>
    <col min="11" max="11" width="18.33203125" customWidth="1"/>
    <col min="12" max="12" width="18.83203125" customWidth="1"/>
    <col min="13" max="13" width="22.1640625" customWidth="1"/>
    <col min="14" max="14" width="13.6640625" bestFit="1" customWidth="1"/>
    <col min="16" max="16" width="13.1640625" bestFit="1" customWidth="1"/>
    <col min="17" max="17" width="14.1640625" customWidth="1"/>
    <col min="18" max="18" width="12.5" customWidth="1"/>
  </cols>
  <sheetData>
    <row r="1" spans="1:18" ht="55" thickBot="1" x14ac:dyDescent="0.25">
      <c r="A1" s="15" t="s">
        <v>0</v>
      </c>
      <c r="B1" s="1" t="s">
        <v>9</v>
      </c>
      <c r="C1" s="1" t="s">
        <v>10</v>
      </c>
      <c r="D1" s="1" t="s">
        <v>1</v>
      </c>
      <c r="E1" s="1" t="s">
        <v>2</v>
      </c>
      <c r="F1" s="4" t="s">
        <v>31</v>
      </c>
      <c r="G1" s="4" t="s">
        <v>8</v>
      </c>
      <c r="H1" s="1" t="s">
        <v>6</v>
      </c>
      <c r="I1" s="4" t="s">
        <v>7</v>
      </c>
      <c r="J1" s="4" t="s">
        <v>35</v>
      </c>
      <c r="K1" s="1" t="s">
        <v>3</v>
      </c>
      <c r="L1" s="1" t="s">
        <v>4</v>
      </c>
      <c r="M1" s="4" t="s">
        <v>30</v>
      </c>
      <c r="N1" s="17" t="s">
        <v>5</v>
      </c>
      <c r="O1" s="2" t="s">
        <v>19</v>
      </c>
      <c r="P1" s="21" t="s">
        <v>20</v>
      </c>
      <c r="Q1" s="21" t="s">
        <v>21</v>
      </c>
      <c r="R1" s="21" t="s">
        <v>22</v>
      </c>
    </row>
    <row r="2" spans="1:18" ht="18" thickTop="1" thickBot="1" x14ac:dyDescent="0.25">
      <c r="A2" s="44" t="s">
        <v>11</v>
      </c>
      <c r="B2" s="45" t="s">
        <v>12</v>
      </c>
      <c r="C2">
        <v>1</v>
      </c>
      <c r="D2">
        <v>141</v>
      </c>
      <c r="E2">
        <v>65</v>
      </c>
      <c r="F2">
        <v>58</v>
      </c>
      <c r="G2">
        <f>SUM(D2:F2)</f>
        <v>264</v>
      </c>
      <c r="H2">
        <v>2</v>
      </c>
      <c r="I2">
        <v>2</v>
      </c>
      <c r="J2" s="23">
        <f>I2/SUM(D2:E2)</f>
        <v>9.7087378640776691E-3</v>
      </c>
      <c r="K2">
        <v>3148</v>
      </c>
      <c r="L2">
        <v>1571</v>
      </c>
      <c r="M2">
        <f>K2-L2</f>
        <v>1577</v>
      </c>
      <c r="N2" s="11">
        <v>1528</v>
      </c>
      <c r="O2" s="35">
        <v>19353</v>
      </c>
      <c r="P2" s="38"/>
      <c r="Q2" s="38"/>
    </row>
    <row r="3" spans="1:18" ht="18" thickTop="1" thickBot="1" x14ac:dyDescent="0.25">
      <c r="A3" s="44"/>
      <c r="B3" s="46"/>
      <c r="C3">
        <v>2</v>
      </c>
      <c r="D3">
        <v>259</v>
      </c>
      <c r="E3">
        <v>89</v>
      </c>
      <c r="F3">
        <v>108</v>
      </c>
      <c r="G3">
        <f t="shared" ref="G3:G9" si="0">SUM(D3:F3)</f>
        <v>456</v>
      </c>
      <c r="H3">
        <v>25</v>
      </c>
      <c r="I3">
        <v>4</v>
      </c>
      <c r="J3" s="23">
        <f t="shared" ref="J3:J31" si="1">I3/SUM(D3:E3)</f>
        <v>1.1494252873563218E-2</v>
      </c>
      <c r="K3">
        <v>2673</v>
      </c>
      <c r="L3">
        <v>1175</v>
      </c>
      <c r="M3">
        <f t="shared" ref="M3:M9" si="2">K3-L3</f>
        <v>1498</v>
      </c>
      <c r="N3" s="11">
        <v>1388</v>
      </c>
      <c r="O3" s="35">
        <v>38759</v>
      </c>
      <c r="P3" s="38"/>
      <c r="Q3" s="38"/>
    </row>
    <row r="4" spans="1:18" ht="18" thickTop="1" thickBot="1" x14ac:dyDescent="0.25">
      <c r="A4" s="44"/>
      <c r="B4" s="46"/>
      <c r="C4">
        <v>3</v>
      </c>
      <c r="D4">
        <v>347</v>
      </c>
      <c r="E4">
        <v>103</v>
      </c>
      <c r="F4">
        <v>127</v>
      </c>
      <c r="G4">
        <f t="shared" si="0"/>
        <v>577</v>
      </c>
      <c r="H4">
        <v>16</v>
      </c>
      <c r="I4">
        <v>3</v>
      </c>
      <c r="J4" s="23">
        <f t="shared" si="1"/>
        <v>6.6666666666666671E-3</v>
      </c>
      <c r="K4">
        <v>1967</v>
      </c>
      <c r="L4">
        <v>1947</v>
      </c>
      <c r="M4">
        <f t="shared" si="2"/>
        <v>20</v>
      </c>
      <c r="N4" s="11">
        <v>2484</v>
      </c>
      <c r="O4" s="35">
        <v>43859</v>
      </c>
      <c r="P4" s="38"/>
      <c r="Q4" s="38"/>
    </row>
    <row r="5" spans="1:18" ht="18" thickTop="1" thickBot="1" x14ac:dyDescent="0.25">
      <c r="A5" s="44"/>
      <c r="B5" s="46"/>
      <c r="C5">
        <v>4</v>
      </c>
      <c r="D5">
        <v>162</v>
      </c>
      <c r="E5">
        <v>56</v>
      </c>
      <c r="F5">
        <v>57</v>
      </c>
      <c r="G5">
        <f t="shared" si="0"/>
        <v>275</v>
      </c>
      <c r="H5">
        <v>4</v>
      </c>
      <c r="I5">
        <v>1</v>
      </c>
      <c r="J5" s="23">
        <f t="shared" si="1"/>
        <v>4.5871559633027525E-3</v>
      </c>
      <c r="K5">
        <v>975</v>
      </c>
      <c r="L5">
        <v>922</v>
      </c>
      <c r="M5">
        <f t="shared" si="2"/>
        <v>53</v>
      </c>
      <c r="N5" s="11">
        <v>1320</v>
      </c>
      <c r="O5" s="35">
        <v>20211</v>
      </c>
      <c r="P5" s="38"/>
      <c r="Q5" s="38"/>
    </row>
    <row r="6" spans="1:18" ht="18" thickTop="1" thickBot="1" x14ac:dyDescent="0.25">
      <c r="A6" s="44"/>
      <c r="B6" s="47"/>
      <c r="C6" s="9">
        <v>5</v>
      </c>
      <c r="D6" s="9">
        <v>174</v>
      </c>
      <c r="E6" s="9">
        <v>64</v>
      </c>
      <c r="F6" s="9">
        <v>64</v>
      </c>
      <c r="G6" s="9">
        <f t="shared" si="0"/>
        <v>302</v>
      </c>
      <c r="H6" s="9">
        <v>6</v>
      </c>
      <c r="I6" s="9">
        <v>7</v>
      </c>
      <c r="J6" s="24">
        <f t="shared" si="1"/>
        <v>2.9411764705882353E-2</v>
      </c>
      <c r="K6" s="9">
        <v>873</v>
      </c>
      <c r="L6" s="9">
        <v>853</v>
      </c>
      <c r="M6" s="9">
        <f t="shared" si="2"/>
        <v>20</v>
      </c>
      <c r="N6" s="12">
        <v>1119</v>
      </c>
      <c r="O6" s="35">
        <v>24581</v>
      </c>
      <c r="P6" s="38">
        <f>AVERAGE(O2:O6)</f>
        <v>29352.6</v>
      </c>
      <c r="Q6" s="38"/>
    </row>
    <row r="7" spans="1:18" ht="18" thickTop="1" thickBot="1" x14ac:dyDescent="0.25">
      <c r="A7" s="44"/>
      <c r="B7" s="48" t="s">
        <v>13</v>
      </c>
      <c r="C7">
        <v>1</v>
      </c>
      <c r="D7" s="20">
        <v>333</v>
      </c>
      <c r="E7" s="20">
        <v>54</v>
      </c>
      <c r="F7" s="20">
        <v>97</v>
      </c>
      <c r="G7" s="20">
        <f t="shared" si="0"/>
        <v>484</v>
      </c>
      <c r="H7" s="20">
        <v>15</v>
      </c>
      <c r="I7" s="20">
        <v>8</v>
      </c>
      <c r="J7" s="23">
        <f t="shared" si="1"/>
        <v>2.0671834625322998E-2</v>
      </c>
      <c r="K7" s="20">
        <v>5743</v>
      </c>
      <c r="L7" s="20">
        <v>5460</v>
      </c>
      <c r="M7" s="20">
        <f t="shared" si="2"/>
        <v>283</v>
      </c>
      <c r="N7" s="11">
        <v>5457</v>
      </c>
      <c r="O7" s="35">
        <v>39466</v>
      </c>
      <c r="P7" s="38"/>
      <c r="Q7" s="38"/>
    </row>
    <row r="8" spans="1:18" ht="18" thickTop="1" thickBot="1" x14ac:dyDescent="0.25">
      <c r="A8" s="44"/>
      <c r="B8" s="48"/>
      <c r="C8">
        <v>2</v>
      </c>
      <c r="D8" s="20">
        <v>122</v>
      </c>
      <c r="E8" s="20">
        <v>16</v>
      </c>
      <c r="F8" s="20">
        <v>45</v>
      </c>
      <c r="G8">
        <f t="shared" si="0"/>
        <v>183</v>
      </c>
      <c r="H8" s="20">
        <v>2</v>
      </c>
      <c r="I8" s="20">
        <v>1</v>
      </c>
      <c r="J8" s="23">
        <f t="shared" si="1"/>
        <v>7.246376811594203E-3</v>
      </c>
      <c r="K8" s="20">
        <v>1828</v>
      </c>
      <c r="L8" s="20">
        <v>1787</v>
      </c>
      <c r="M8">
        <f t="shared" si="2"/>
        <v>41</v>
      </c>
      <c r="N8" s="11">
        <v>1629</v>
      </c>
      <c r="O8" s="35">
        <v>15500</v>
      </c>
      <c r="P8" s="38"/>
      <c r="Q8" s="38"/>
    </row>
    <row r="9" spans="1:18" ht="18" thickTop="1" thickBot="1" x14ac:dyDescent="0.25">
      <c r="A9" s="44"/>
      <c r="B9" s="48"/>
      <c r="C9">
        <v>3</v>
      </c>
      <c r="D9" s="20">
        <v>166</v>
      </c>
      <c r="E9" s="20">
        <v>30</v>
      </c>
      <c r="F9" s="20">
        <v>42</v>
      </c>
      <c r="G9">
        <f t="shared" si="0"/>
        <v>238</v>
      </c>
      <c r="H9" s="20">
        <v>6</v>
      </c>
      <c r="I9" s="20">
        <v>3</v>
      </c>
      <c r="J9" s="23">
        <f t="shared" si="1"/>
        <v>1.5306122448979591E-2</v>
      </c>
      <c r="K9" s="20">
        <v>2816</v>
      </c>
      <c r="L9" s="20">
        <v>2768</v>
      </c>
      <c r="M9">
        <f t="shared" si="2"/>
        <v>48</v>
      </c>
      <c r="N9" s="11">
        <v>3373</v>
      </c>
      <c r="O9" s="35">
        <v>20108</v>
      </c>
      <c r="P9" s="38"/>
      <c r="Q9" s="38"/>
    </row>
    <row r="10" spans="1:18" ht="18" thickTop="1" thickBot="1" x14ac:dyDescent="0.25">
      <c r="A10" s="44"/>
      <c r="B10" s="48"/>
      <c r="C10">
        <v>4</v>
      </c>
      <c r="D10" s="20">
        <v>127</v>
      </c>
      <c r="E10" s="20">
        <v>25</v>
      </c>
      <c r="F10" s="20">
        <v>46</v>
      </c>
      <c r="G10">
        <f t="shared" ref="G10" si="3">SUM(D10:F10)</f>
        <v>198</v>
      </c>
      <c r="H10" s="20">
        <v>3</v>
      </c>
      <c r="I10" s="20">
        <v>1</v>
      </c>
      <c r="J10" s="23">
        <f t="shared" si="1"/>
        <v>6.5789473684210523E-3</v>
      </c>
      <c r="K10" s="20">
        <v>1953</v>
      </c>
      <c r="L10" s="20">
        <v>1870</v>
      </c>
      <c r="M10">
        <f t="shared" ref="M10" si="4">K10-L10</f>
        <v>83</v>
      </c>
      <c r="N10" s="11">
        <v>1822</v>
      </c>
      <c r="O10" s="34">
        <v>16607</v>
      </c>
      <c r="P10" s="38"/>
      <c r="Q10" s="38"/>
    </row>
    <row r="11" spans="1:18" ht="18" thickTop="1" thickBot="1" x14ac:dyDescent="0.25">
      <c r="A11" s="44"/>
      <c r="B11" s="48"/>
      <c r="C11" s="16">
        <v>5</v>
      </c>
      <c r="D11" s="16">
        <v>177</v>
      </c>
      <c r="E11" s="16">
        <v>22</v>
      </c>
      <c r="F11" s="16">
        <v>52</v>
      </c>
      <c r="G11" s="16">
        <f t="shared" ref="G11:G31" si="5">SUM(D11:F11)</f>
        <v>251</v>
      </c>
      <c r="H11" s="16">
        <v>5</v>
      </c>
      <c r="I11" s="16">
        <v>4</v>
      </c>
      <c r="J11" s="39">
        <f t="shared" si="1"/>
        <v>2.0100502512562814E-2</v>
      </c>
      <c r="K11" s="16">
        <v>3437</v>
      </c>
      <c r="L11" s="16">
        <v>3362</v>
      </c>
      <c r="M11" s="16">
        <f t="shared" ref="M11:M31" si="6">K11-L11</f>
        <v>75</v>
      </c>
      <c r="N11" s="18">
        <v>4386</v>
      </c>
      <c r="O11" s="37">
        <v>20833</v>
      </c>
      <c r="P11" s="38">
        <f>AVERAGE(O7:O11)</f>
        <v>22502.799999999999</v>
      </c>
      <c r="Q11" s="38">
        <f>AVERAGE(O2:O11)</f>
        <v>25927.7</v>
      </c>
    </row>
    <row r="12" spans="1:18" ht="18" thickTop="1" thickBot="1" x14ac:dyDescent="0.25">
      <c r="A12" s="44" t="s">
        <v>14</v>
      </c>
      <c r="B12" s="45" t="s">
        <v>12</v>
      </c>
      <c r="C12">
        <v>1</v>
      </c>
      <c r="D12" s="22">
        <v>138</v>
      </c>
      <c r="E12" s="22">
        <v>35</v>
      </c>
      <c r="F12" s="22">
        <v>42</v>
      </c>
      <c r="G12">
        <f t="shared" si="5"/>
        <v>215</v>
      </c>
      <c r="H12" s="22">
        <v>15</v>
      </c>
      <c r="I12" s="22">
        <v>0</v>
      </c>
      <c r="J12" s="23">
        <f t="shared" si="1"/>
        <v>0</v>
      </c>
      <c r="K12" s="22">
        <v>518</v>
      </c>
      <c r="L12" s="22">
        <v>513</v>
      </c>
      <c r="M12">
        <f t="shared" si="6"/>
        <v>5</v>
      </c>
      <c r="N12" s="11">
        <v>796</v>
      </c>
      <c r="O12" s="37">
        <v>17999</v>
      </c>
      <c r="P12" s="38"/>
      <c r="Q12" s="38"/>
    </row>
    <row r="13" spans="1:18" ht="18" thickTop="1" thickBot="1" x14ac:dyDescent="0.25">
      <c r="A13" s="44"/>
      <c r="B13" s="46"/>
      <c r="C13">
        <v>2</v>
      </c>
      <c r="D13" s="22">
        <v>247</v>
      </c>
      <c r="E13" s="22">
        <v>96</v>
      </c>
      <c r="F13" s="22">
        <v>86</v>
      </c>
      <c r="G13">
        <f t="shared" si="5"/>
        <v>429</v>
      </c>
      <c r="H13" s="22">
        <v>22</v>
      </c>
      <c r="I13" s="22">
        <v>0</v>
      </c>
      <c r="J13" s="23">
        <f t="shared" si="1"/>
        <v>0</v>
      </c>
      <c r="K13" s="22">
        <v>1081</v>
      </c>
      <c r="L13" s="22">
        <v>898</v>
      </c>
      <c r="M13">
        <f t="shared" si="6"/>
        <v>183</v>
      </c>
      <c r="N13" s="11">
        <v>1364</v>
      </c>
      <c r="O13" s="37">
        <v>36456</v>
      </c>
      <c r="P13" s="38"/>
      <c r="Q13" s="38"/>
    </row>
    <row r="14" spans="1:18" ht="18" thickTop="1" thickBot="1" x14ac:dyDescent="0.25">
      <c r="A14" s="44"/>
      <c r="B14" s="46"/>
      <c r="C14">
        <v>3</v>
      </c>
      <c r="D14" s="22">
        <v>345</v>
      </c>
      <c r="E14" s="22">
        <v>116</v>
      </c>
      <c r="F14" s="22">
        <v>108</v>
      </c>
      <c r="G14">
        <f t="shared" si="5"/>
        <v>569</v>
      </c>
      <c r="H14" s="22">
        <v>39</v>
      </c>
      <c r="I14" s="22">
        <v>1</v>
      </c>
      <c r="J14" s="23">
        <f t="shared" si="1"/>
        <v>2.1691973969631237E-3</v>
      </c>
      <c r="K14" s="22">
        <v>1664</v>
      </c>
      <c r="L14" s="22">
        <v>1637</v>
      </c>
      <c r="M14">
        <f t="shared" si="6"/>
        <v>27</v>
      </c>
      <c r="N14" s="11">
        <v>2237</v>
      </c>
      <c r="O14" s="37">
        <v>47648</v>
      </c>
      <c r="P14" s="38"/>
      <c r="Q14" s="38"/>
    </row>
    <row r="15" spans="1:18" ht="18" thickTop="1" thickBot="1" x14ac:dyDescent="0.25">
      <c r="A15" s="44"/>
      <c r="B15" s="46"/>
      <c r="C15">
        <v>4</v>
      </c>
      <c r="D15" s="22">
        <v>586</v>
      </c>
      <c r="E15" s="22">
        <v>185</v>
      </c>
      <c r="F15" s="22">
        <v>192</v>
      </c>
      <c r="G15">
        <f t="shared" si="5"/>
        <v>963</v>
      </c>
      <c r="H15" s="22">
        <v>59</v>
      </c>
      <c r="I15" s="22">
        <v>1</v>
      </c>
      <c r="J15" s="23">
        <f t="shared" si="1"/>
        <v>1.2970168612191958E-3</v>
      </c>
      <c r="K15" s="22">
        <v>2705</v>
      </c>
      <c r="L15" s="22">
        <v>2532</v>
      </c>
      <c r="M15">
        <f t="shared" si="6"/>
        <v>173</v>
      </c>
      <c r="N15" s="11">
        <v>5594</v>
      </c>
      <c r="O15" s="37">
        <v>78344</v>
      </c>
      <c r="P15" s="38"/>
      <c r="Q15" s="38"/>
    </row>
    <row r="16" spans="1:18" ht="18" thickTop="1" thickBot="1" x14ac:dyDescent="0.25">
      <c r="A16" s="44"/>
      <c r="B16" s="47"/>
      <c r="C16" s="9">
        <v>5</v>
      </c>
      <c r="D16" s="9">
        <v>378</v>
      </c>
      <c r="E16" s="9">
        <v>122</v>
      </c>
      <c r="F16" s="9">
        <v>129</v>
      </c>
      <c r="G16" s="9">
        <f t="shared" si="5"/>
        <v>629</v>
      </c>
      <c r="H16" s="9">
        <v>50</v>
      </c>
      <c r="I16" s="9">
        <v>1</v>
      </c>
      <c r="J16" s="24">
        <f t="shared" si="1"/>
        <v>2E-3</v>
      </c>
      <c r="K16" s="9">
        <v>1928</v>
      </c>
      <c r="L16" s="9">
        <v>1557</v>
      </c>
      <c r="M16" s="9">
        <f t="shared" si="6"/>
        <v>371</v>
      </c>
      <c r="N16" s="12">
        <v>2532</v>
      </c>
      <c r="O16" s="37">
        <v>50075</v>
      </c>
      <c r="P16" s="38">
        <f>AVERAGE(O12:O16)</f>
        <v>46104.4</v>
      </c>
      <c r="Q16" s="38"/>
    </row>
    <row r="17" spans="1:18" ht="18" thickTop="1" thickBot="1" x14ac:dyDescent="0.25">
      <c r="A17" s="44"/>
      <c r="B17" s="49" t="s">
        <v>13</v>
      </c>
      <c r="C17">
        <v>1</v>
      </c>
      <c r="D17" s="20">
        <v>199</v>
      </c>
      <c r="E17" s="20">
        <v>23</v>
      </c>
      <c r="F17" s="20">
        <v>61</v>
      </c>
      <c r="G17">
        <f t="shared" si="5"/>
        <v>283</v>
      </c>
      <c r="H17" s="20">
        <v>5</v>
      </c>
      <c r="I17" s="20">
        <v>2</v>
      </c>
      <c r="J17" s="23">
        <f t="shared" si="1"/>
        <v>9.0090090090090089E-3</v>
      </c>
      <c r="K17" s="20">
        <v>3352</v>
      </c>
      <c r="L17" s="20">
        <v>3283</v>
      </c>
      <c r="M17">
        <f t="shared" si="6"/>
        <v>69</v>
      </c>
      <c r="N17" s="11">
        <v>2760</v>
      </c>
      <c r="O17" s="37">
        <v>26683</v>
      </c>
      <c r="P17" s="38"/>
      <c r="Q17" s="38"/>
    </row>
    <row r="18" spans="1:18" ht="18" thickTop="1" thickBot="1" x14ac:dyDescent="0.25">
      <c r="A18" s="44"/>
      <c r="B18" s="49"/>
      <c r="C18">
        <v>2</v>
      </c>
      <c r="D18" s="20">
        <v>156</v>
      </c>
      <c r="E18" s="20">
        <v>19</v>
      </c>
      <c r="F18" s="20">
        <v>40</v>
      </c>
      <c r="G18">
        <f t="shared" si="5"/>
        <v>215</v>
      </c>
      <c r="H18" s="20">
        <v>14</v>
      </c>
      <c r="I18" s="20">
        <v>4</v>
      </c>
      <c r="J18" s="23">
        <f t="shared" si="1"/>
        <v>2.2857142857142857E-2</v>
      </c>
      <c r="K18" s="20">
        <v>3638</v>
      </c>
      <c r="L18" s="20">
        <v>3332</v>
      </c>
      <c r="M18">
        <f t="shared" si="6"/>
        <v>306</v>
      </c>
      <c r="N18" s="11">
        <v>9164</v>
      </c>
      <c r="O18" s="37">
        <v>18611</v>
      </c>
      <c r="P18" s="38"/>
      <c r="Q18" s="38"/>
    </row>
    <row r="19" spans="1:18" ht="18" thickTop="1" thickBot="1" x14ac:dyDescent="0.25">
      <c r="A19" s="44"/>
      <c r="B19" s="49"/>
      <c r="C19">
        <v>3</v>
      </c>
      <c r="D19" s="20">
        <v>150</v>
      </c>
      <c r="E19" s="20">
        <v>23</v>
      </c>
      <c r="F19" s="20">
        <v>46</v>
      </c>
      <c r="G19">
        <f t="shared" si="5"/>
        <v>219</v>
      </c>
      <c r="H19" s="20">
        <v>19</v>
      </c>
      <c r="I19" s="20">
        <v>4</v>
      </c>
      <c r="J19" s="23">
        <f t="shared" si="1"/>
        <v>2.3121387283236993E-2</v>
      </c>
      <c r="K19" s="20">
        <v>2133</v>
      </c>
      <c r="L19" s="20">
        <v>2068</v>
      </c>
      <c r="M19">
        <f t="shared" si="6"/>
        <v>65</v>
      </c>
      <c r="N19" s="11">
        <v>2320</v>
      </c>
      <c r="O19" s="37">
        <v>20912</v>
      </c>
      <c r="P19" s="38"/>
      <c r="Q19" s="38"/>
    </row>
    <row r="20" spans="1:18" ht="18" thickTop="1" thickBot="1" x14ac:dyDescent="0.25">
      <c r="A20" s="44"/>
      <c r="B20" s="49"/>
      <c r="C20">
        <v>4</v>
      </c>
      <c r="D20" s="20">
        <v>183</v>
      </c>
      <c r="E20" s="20">
        <v>23</v>
      </c>
      <c r="F20" s="20">
        <v>48</v>
      </c>
      <c r="G20">
        <f t="shared" si="5"/>
        <v>254</v>
      </c>
      <c r="H20" s="20">
        <v>13</v>
      </c>
      <c r="I20" s="20">
        <v>0</v>
      </c>
      <c r="J20" s="23">
        <f t="shared" si="1"/>
        <v>0</v>
      </c>
      <c r="K20" s="20">
        <v>3162</v>
      </c>
      <c r="L20" s="20">
        <v>3017</v>
      </c>
      <c r="M20">
        <f t="shared" si="6"/>
        <v>145</v>
      </c>
      <c r="N20" s="11">
        <v>2580</v>
      </c>
      <c r="O20" s="37">
        <v>21521</v>
      </c>
      <c r="P20" s="38"/>
      <c r="Q20" s="38"/>
    </row>
    <row r="21" spans="1:18" ht="18" thickTop="1" thickBot="1" x14ac:dyDescent="0.25">
      <c r="A21" s="44"/>
      <c r="B21" s="49"/>
      <c r="C21" s="14">
        <v>5</v>
      </c>
      <c r="D21" s="14">
        <v>353</v>
      </c>
      <c r="E21" s="14">
        <v>41</v>
      </c>
      <c r="F21" s="14">
        <v>132</v>
      </c>
      <c r="G21" s="14">
        <f t="shared" si="5"/>
        <v>526</v>
      </c>
      <c r="H21" s="14">
        <v>51</v>
      </c>
      <c r="I21" s="14">
        <v>6</v>
      </c>
      <c r="J21" s="40">
        <f t="shared" si="1"/>
        <v>1.5228426395939087E-2</v>
      </c>
      <c r="K21" s="14">
        <v>6319</v>
      </c>
      <c r="L21" s="14">
        <v>6038</v>
      </c>
      <c r="M21" s="14">
        <f t="shared" si="6"/>
        <v>281</v>
      </c>
      <c r="N21" s="18">
        <v>6338</v>
      </c>
      <c r="O21" s="37">
        <v>51297</v>
      </c>
      <c r="P21" s="38">
        <f>AVERAGE(O17:O21)</f>
        <v>27804.799999999999</v>
      </c>
      <c r="Q21" s="38">
        <f>AVERAGE(O12:O21)</f>
        <v>36954.6</v>
      </c>
    </row>
    <row r="22" spans="1:18" ht="18" thickTop="1" thickBot="1" x14ac:dyDescent="0.25">
      <c r="A22" s="44" t="s">
        <v>15</v>
      </c>
      <c r="B22" s="45" t="s">
        <v>12</v>
      </c>
      <c r="C22">
        <v>1</v>
      </c>
      <c r="D22" s="20">
        <v>160</v>
      </c>
      <c r="E22" s="20">
        <v>59</v>
      </c>
      <c r="F22" s="20">
        <v>63</v>
      </c>
      <c r="G22">
        <f t="shared" si="5"/>
        <v>282</v>
      </c>
      <c r="H22" s="20">
        <v>25</v>
      </c>
      <c r="I22" s="20">
        <v>1</v>
      </c>
      <c r="J22" s="23">
        <f t="shared" si="1"/>
        <v>4.5662100456621002E-3</v>
      </c>
      <c r="K22" s="20">
        <v>810</v>
      </c>
      <c r="L22" s="20">
        <v>793</v>
      </c>
      <c r="M22">
        <f t="shared" si="6"/>
        <v>17</v>
      </c>
      <c r="N22" s="11">
        <v>1289</v>
      </c>
      <c r="O22" s="37">
        <v>21256</v>
      </c>
      <c r="P22" s="38"/>
      <c r="Q22" s="38"/>
    </row>
    <row r="23" spans="1:18" ht="18" thickTop="1" thickBot="1" x14ac:dyDescent="0.25">
      <c r="A23" s="44"/>
      <c r="B23" s="46"/>
      <c r="C23">
        <v>2</v>
      </c>
      <c r="D23" s="20">
        <v>386</v>
      </c>
      <c r="E23" s="20">
        <v>107</v>
      </c>
      <c r="F23" s="20">
        <v>127</v>
      </c>
      <c r="G23">
        <f t="shared" si="5"/>
        <v>620</v>
      </c>
      <c r="H23" s="20">
        <v>46</v>
      </c>
      <c r="I23" s="20">
        <v>0</v>
      </c>
      <c r="J23" s="23">
        <f t="shared" si="1"/>
        <v>0</v>
      </c>
      <c r="K23" s="20">
        <v>1745</v>
      </c>
      <c r="L23" s="20">
        <v>1689</v>
      </c>
      <c r="M23">
        <f t="shared" si="6"/>
        <v>56</v>
      </c>
      <c r="N23" s="11">
        <v>2546</v>
      </c>
      <c r="O23" s="37">
        <v>50191</v>
      </c>
      <c r="P23" s="38"/>
      <c r="Q23" s="38"/>
    </row>
    <row r="24" spans="1:18" ht="18" thickTop="1" thickBot="1" x14ac:dyDescent="0.25">
      <c r="A24" s="44"/>
      <c r="B24" s="46"/>
      <c r="C24">
        <v>3</v>
      </c>
      <c r="D24" s="20">
        <v>349</v>
      </c>
      <c r="E24" s="20">
        <v>114</v>
      </c>
      <c r="F24" s="20">
        <v>118</v>
      </c>
      <c r="G24">
        <f t="shared" si="5"/>
        <v>581</v>
      </c>
      <c r="H24" s="20">
        <v>36</v>
      </c>
      <c r="I24" s="20">
        <v>0</v>
      </c>
      <c r="J24" s="23">
        <f t="shared" si="1"/>
        <v>0</v>
      </c>
      <c r="K24" s="20">
        <v>1643</v>
      </c>
      <c r="L24" s="20">
        <v>1595</v>
      </c>
      <c r="M24">
        <f t="shared" si="6"/>
        <v>48</v>
      </c>
      <c r="N24" s="11">
        <v>2728</v>
      </c>
      <c r="O24" s="37">
        <v>50041</v>
      </c>
      <c r="P24" s="38"/>
      <c r="Q24" s="38"/>
    </row>
    <row r="25" spans="1:18" ht="18" thickTop="1" thickBot="1" x14ac:dyDescent="0.25">
      <c r="A25" s="44"/>
      <c r="B25" s="46"/>
      <c r="C25">
        <v>4</v>
      </c>
      <c r="D25" s="20">
        <v>150</v>
      </c>
      <c r="E25" s="20">
        <v>46</v>
      </c>
      <c r="F25" s="20">
        <v>50</v>
      </c>
      <c r="G25">
        <f t="shared" si="5"/>
        <v>246</v>
      </c>
      <c r="H25" s="20">
        <v>13</v>
      </c>
      <c r="I25" s="20">
        <v>0</v>
      </c>
      <c r="J25" s="23">
        <f t="shared" si="1"/>
        <v>0</v>
      </c>
      <c r="K25" s="20">
        <v>639</v>
      </c>
      <c r="L25" s="20">
        <v>618</v>
      </c>
      <c r="M25">
        <f t="shared" si="6"/>
        <v>21</v>
      </c>
      <c r="N25" s="11">
        <v>963</v>
      </c>
      <c r="O25" s="37">
        <v>18289</v>
      </c>
      <c r="P25" s="38"/>
      <c r="Q25" s="38"/>
    </row>
    <row r="26" spans="1:18" ht="18" thickTop="1" thickBot="1" x14ac:dyDescent="0.25">
      <c r="A26" s="44"/>
      <c r="B26" s="47"/>
      <c r="C26" s="9">
        <v>5</v>
      </c>
      <c r="D26" s="9">
        <v>292</v>
      </c>
      <c r="E26" s="9">
        <v>102</v>
      </c>
      <c r="F26" s="9">
        <v>112</v>
      </c>
      <c r="G26" s="9">
        <f t="shared" si="5"/>
        <v>506</v>
      </c>
      <c r="H26" s="9">
        <v>34</v>
      </c>
      <c r="I26" s="9">
        <v>0</v>
      </c>
      <c r="J26" s="24">
        <f t="shared" si="1"/>
        <v>0</v>
      </c>
      <c r="K26" s="9">
        <v>2016</v>
      </c>
      <c r="L26" s="9">
        <v>1775</v>
      </c>
      <c r="M26" s="9">
        <f t="shared" si="6"/>
        <v>241</v>
      </c>
      <c r="N26" s="12">
        <v>3254</v>
      </c>
      <c r="O26" s="37">
        <v>41960</v>
      </c>
      <c r="P26" s="38">
        <f>AVERAGE(O22:O26)</f>
        <v>36347.4</v>
      </c>
      <c r="Q26" s="38"/>
    </row>
    <row r="27" spans="1:18" ht="18" thickTop="1" thickBot="1" x14ac:dyDescent="0.25">
      <c r="A27" s="44"/>
      <c r="B27" s="48" t="s">
        <v>13</v>
      </c>
      <c r="C27">
        <v>1</v>
      </c>
      <c r="D27" s="20">
        <v>154</v>
      </c>
      <c r="E27" s="20">
        <v>20</v>
      </c>
      <c r="F27" s="20">
        <v>48</v>
      </c>
      <c r="G27">
        <f t="shared" si="5"/>
        <v>222</v>
      </c>
      <c r="H27" s="20">
        <v>2</v>
      </c>
      <c r="I27" s="20">
        <v>4</v>
      </c>
      <c r="J27" s="23">
        <f t="shared" si="1"/>
        <v>2.2988505747126436E-2</v>
      </c>
      <c r="K27" s="20">
        <v>2461</v>
      </c>
      <c r="L27" s="20">
        <v>2407</v>
      </c>
      <c r="M27">
        <f t="shared" si="6"/>
        <v>54</v>
      </c>
      <c r="N27" s="11">
        <v>2472</v>
      </c>
      <c r="O27" s="37">
        <v>18164</v>
      </c>
      <c r="P27" s="38"/>
      <c r="Q27" s="38"/>
    </row>
    <row r="28" spans="1:18" ht="18" thickTop="1" thickBot="1" x14ac:dyDescent="0.25">
      <c r="A28" s="44"/>
      <c r="B28" s="48"/>
      <c r="C28">
        <v>2</v>
      </c>
      <c r="D28" s="20">
        <v>177</v>
      </c>
      <c r="E28" s="20">
        <v>22</v>
      </c>
      <c r="F28" s="20">
        <v>62</v>
      </c>
      <c r="G28">
        <f t="shared" si="5"/>
        <v>261</v>
      </c>
      <c r="H28" s="20">
        <v>1</v>
      </c>
      <c r="I28" s="20">
        <v>4</v>
      </c>
      <c r="J28" s="23">
        <f t="shared" si="1"/>
        <v>2.0100502512562814E-2</v>
      </c>
      <c r="K28" s="20">
        <v>3561</v>
      </c>
      <c r="L28" s="20">
        <v>3250</v>
      </c>
      <c r="M28">
        <f t="shared" si="6"/>
        <v>311</v>
      </c>
      <c r="N28" s="11">
        <v>2690</v>
      </c>
      <c r="O28" s="37">
        <v>22223</v>
      </c>
      <c r="P28" s="38"/>
      <c r="Q28" s="38"/>
    </row>
    <row r="29" spans="1:18" ht="18" thickTop="1" thickBot="1" x14ac:dyDescent="0.25">
      <c r="A29" s="44"/>
      <c r="B29" s="48"/>
      <c r="C29">
        <v>3</v>
      </c>
      <c r="D29" s="20">
        <v>168</v>
      </c>
      <c r="E29" s="20">
        <v>18</v>
      </c>
      <c r="F29" s="20">
        <v>52</v>
      </c>
      <c r="G29">
        <f t="shared" si="5"/>
        <v>238</v>
      </c>
      <c r="H29" s="20">
        <v>5</v>
      </c>
      <c r="I29" s="20">
        <v>6</v>
      </c>
      <c r="J29" s="23">
        <f t="shared" si="1"/>
        <v>3.2258064516129031E-2</v>
      </c>
      <c r="K29" s="20">
        <v>3197</v>
      </c>
      <c r="L29" s="20">
        <v>7</v>
      </c>
      <c r="M29">
        <f t="shared" si="6"/>
        <v>3190</v>
      </c>
      <c r="N29" s="11">
        <v>3106</v>
      </c>
      <c r="O29" s="37">
        <v>18087</v>
      </c>
      <c r="P29" s="38"/>
      <c r="Q29" s="38"/>
    </row>
    <row r="30" spans="1:18" ht="18" thickTop="1" thickBot="1" x14ac:dyDescent="0.25">
      <c r="A30" s="44"/>
      <c r="B30" s="48"/>
      <c r="C30">
        <v>4</v>
      </c>
      <c r="D30" s="20">
        <v>159</v>
      </c>
      <c r="E30" s="20">
        <v>24</v>
      </c>
      <c r="F30" s="20">
        <v>64</v>
      </c>
      <c r="G30">
        <f t="shared" si="5"/>
        <v>247</v>
      </c>
      <c r="H30" s="20">
        <v>4</v>
      </c>
      <c r="I30" s="20">
        <v>3</v>
      </c>
      <c r="J30" s="23">
        <f t="shared" si="1"/>
        <v>1.6393442622950821E-2</v>
      </c>
      <c r="K30" s="20">
        <v>2853</v>
      </c>
      <c r="L30" s="20">
        <v>2783</v>
      </c>
      <c r="M30">
        <f t="shared" si="6"/>
        <v>70</v>
      </c>
      <c r="N30" s="11">
        <v>2829</v>
      </c>
      <c r="O30" s="37">
        <v>20316</v>
      </c>
      <c r="P30" s="38"/>
      <c r="Q30" s="38"/>
    </row>
    <row r="31" spans="1:18" ht="18" thickTop="1" thickBot="1" x14ac:dyDescent="0.25">
      <c r="A31" s="44"/>
      <c r="B31" s="48"/>
      <c r="C31" s="16">
        <v>5</v>
      </c>
      <c r="D31" s="16">
        <v>173</v>
      </c>
      <c r="E31" s="16">
        <v>23</v>
      </c>
      <c r="F31" s="16">
        <v>60</v>
      </c>
      <c r="G31" s="16">
        <f t="shared" si="5"/>
        <v>256</v>
      </c>
      <c r="H31" s="16">
        <v>5</v>
      </c>
      <c r="I31" s="16">
        <v>4</v>
      </c>
      <c r="J31" s="40">
        <f t="shared" si="1"/>
        <v>2.0408163265306121E-2</v>
      </c>
      <c r="K31" s="16">
        <v>3329</v>
      </c>
      <c r="L31" s="16">
        <v>3217</v>
      </c>
      <c r="M31" s="16">
        <f t="shared" si="6"/>
        <v>112</v>
      </c>
      <c r="N31" s="18">
        <v>2683</v>
      </c>
      <c r="O31" s="37">
        <v>21907</v>
      </c>
      <c r="P31" s="38">
        <f>AVERAGE(O27:O31)</f>
        <v>20139.400000000001</v>
      </c>
      <c r="Q31" s="38">
        <f>AVERAGE(O22:O31)</f>
        <v>28243.4</v>
      </c>
    </row>
    <row r="32" spans="1:18" ht="17" thickTop="1" x14ac:dyDescent="0.2">
      <c r="R32" s="38">
        <f>AVERAGE(O2:O31)</f>
        <v>30375.233333333334</v>
      </c>
    </row>
    <row r="56" spans="9:43" x14ac:dyDescent="0.2">
      <c r="I56" s="9"/>
      <c r="J56" s="24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9:43" x14ac:dyDescent="0.2">
      <c r="I57" s="20"/>
      <c r="J57" s="41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9:43" x14ac:dyDescent="0.2">
      <c r="I58" s="20"/>
      <c r="J58" s="41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9:43" x14ac:dyDescent="0.2">
      <c r="I59" s="20"/>
      <c r="J59" s="41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9:43" x14ac:dyDescent="0.2">
      <c r="I60" s="20"/>
      <c r="J60" s="41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9:43" ht="17" thickBot="1" x14ac:dyDescent="0.25">
      <c r="I61" s="16"/>
      <c r="J61" s="39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</row>
    <row r="62" spans="9:43" ht="17" thickTop="1" x14ac:dyDescent="0.2">
      <c r="I62" s="22"/>
      <c r="J62" s="4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</row>
    <row r="63" spans="9:43" x14ac:dyDescent="0.2">
      <c r="I63" s="22"/>
      <c r="J63" s="4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</row>
    <row r="64" spans="9:43" x14ac:dyDescent="0.2">
      <c r="I64" s="22"/>
      <c r="J64" s="4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</row>
    <row r="65" spans="9:43" x14ac:dyDescent="0.2">
      <c r="I65" s="22"/>
      <c r="J65" s="4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</row>
    <row r="66" spans="9:43" x14ac:dyDescent="0.2">
      <c r="I66" s="9"/>
      <c r="J66" s="24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9:43" x14ac:dyDescent="0.2">
      <c r="I67" s="20"/>
      <c r="J67" s="41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9:43" x14ac:dyDescent="0.2">
      <c r="I68" s="20"/>
      <c r="J68" s="41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9:43" x14ac:dyDescent="0.2">
      <c r="I69" s="20"/>
      <c r="J69" s="41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9:43" x14ac:dyDescent="0.2">
      <c r="I70" s="20"/>
      <c r="J70" s="41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9:43" ht="17" thickBot="1" x14ac:dyDescent="0.25">
      <c r="I71" s="14"/>
      <c r="J71" s="40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</row>
    <row r="72" spans="9:43" ht="17" thickTop="1" x14ac:dyDescent="0.2"/>
  </sheetData>
  <mergeCells count="9">
    <mergeCell ref="A22:A31"/>
    <mergeCell ref="B22:B26"/>
    <mergeCell ref="B27:B31"/>
    <mergeCell ref="B2:B6"/>
    <mergeCell ref="A2:A11"/>
    <mergeCell ref="B7:B11"/>
    <mergeCell ref="A12:A21"/>
    <mergeCell ref="B12:B16"/>
    <mergeCell ref="B17:B21"/>
  </mergeCells>
  <pageMargins left="0.7" right="0.7" top="0.75" bottom="0.75" header="0.3" footer="0.3"/>
  <ignoredErrors>
    <ignoredError sqref="G11:G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CE82-CDF4-2641-BE05-01637DB0286E}">
  <dimension ref="A1:XFD37"/>
  <sheetViews>
    <sheetView workbookViewId="0">
      <pane xSplit="1" topLeftCell="B1" activePane="topRight" state="frozen"/>
      <selection pane="topRight" activeCell="O23" sqref="O23:Q23"/>
    </sheetView>
  </sheetViews>
  <sheetFormatPr baseColWidth="10" defaultRowHeight="16" x14ac:dyDescent="0.2"/>
  <cols>
    <col min="1" max="1" width="20" bestFit="1" customWidth="1"/>
    <col min="2" max="2" width="14.33203125" bestFit="1" customWidth="1"/>
    <col min="3" max="3" width="17.33203125" bestFit="1" customWidth="1"/>
    <col min="4" max="4" width="20.33203125" bestFit="1" customWidth="1"/>
    <col min="5" max="5" width="21.1640625" customWidth="1"/>
    <col min="6" max="6" width="19" customWidth="1"/>
    <col min="7" max="7" width="18.33203125" customWidth="1"/>
    <col min="11" max="11" width="20.83203125" customWidth="1"/>
    <col min="12" max="12" width="19" customWidth="1"/>
    <col min="13" max="13" width="18.33203125" customWidth="1"/>
    <col min="17" max="17" width="21.1640625" customWidth="1"/>
    <col min="18" max="18" width="19" customWidth="1"/>
    <col min="19" max="19" width="18.33203125" customWidth="1"/>
  </cols>
  <sheetData>
    <row r="1" spans="1:16384" ht="19" customHeight="1" thickBot="1" x14ac:dyDescent="0.25">
      <c r="A1" s="52" t="s">
        <v>0</v>
      </c>
      <c r="B1" s="60" t="s">
        <v>11</v>
      </c>
      <c r="C1" s="60"/>
      <c r="D1" s="60"/>
      <c r="E1" s="52" t="s">
        <v>24</v>
      </c>
      <c r="F1" s="50" t="s">
        <v>25</v>
      </c>
      <c r="G1" s="56" t="s">
        <v>23</v>
      </c>
      <c r="H1" s="54" t="s">
        <v>14</v>
      </c>
      <c r="I1" s="54"/>
      <c r="J1" s="54"/>
      <c r="K1" s="52" t="s">
        <v>24</v>
      </c>
      <c r="L1" s="50" t="s">
        <v>25</v>
      </c>
      <c r="M1" s="50" t="s">
        <v>23</v>
      </c>
      <c r="N1" s="54" t="s">
        <v>15</v>
      </c>
      <c r="O1" s="54"/>
      <c r="P1" s="58"/>
      <c r="Q1" s="52" t="s">
        <v>24</v>
      </c>
      <c r="R1" s="50" t="s">
        <v>25</v>
      </c>
      <c r="S1" s="50" t="s">
        <v>23</v>
      </c>
    </row>
    <row r="2" spans="1:16384" ht="18" customHeight="1" thickTop="1" x14ac:dyDescent="0.2">
      <c r="A2" s="53"/>
      <c r="B2" s="55"/>
      <c r="C2" s="55"/>
      <c r="D2" s="55"/>
      <c r="E2" s="53"/>
      <c r="F2" s="51"/>
      <c r="G2" s="57"/>
      <c r="H2" s="55"/>
      <c r="I2" s="55"/>
      <c r="J2" s="55"/>
      <c r="K2" s="53"/>
      <c r="L2" s="51"/>
      <c r="M2" s="51"/>
      <c r="N2" s="55"/>
      <c r="O2" s="55"/>
      <c r="P2" s="59"/>
      <c r="Q2" s="53"/>
      <c r="R2" s="51"/>
      <c r="S2" s="51"/>
    </row>
    <row r="3" spans="1:16384" ht="18" thickBot="1" x14ac:dyDescent="0.25">
      <c r="A3" s="1" t="s">
        <v>9</v>
      </c>
      <c r="B3" s="1" t="s">
        <v>12</v>
      </c>
      <c r="C3" s="1" t="s">
        <v>13</v>
      </c>
      <c r="D3" s="1" t="s">
        <v>16</v>
      </c>
      <c r="E3" s="1"/>
      <c r="F3" s="15"/>
      <c r="G3" s="15"/>
      <c r="H3" s="1" t="s">
        <v>12</v>
      </c>
      <c r="I3" s="1" t="s">
        <v>13</v>
      </c>
      <c r="J3" s="1" t="s">
        <v>16</v>
      </c>
      <c r="K3" s="1"/>
      <c r="L3" s="15"/>
      <c r="M3" s="15"/>
      <c r="N3" s="1" t="s">
        <v>12</v>
      </c>
      <c r="O3" s="1" t="s">
        <v>13</v>
      </c>
      <c r="P3" s="13" t="s">
        <v>16</v>
      </c>
      <c r="Q3" s="1"/>
      <c r="R3" s="15"/>
      <c r="S3" s="15"/>
    </row>
    <row r="4" spans="1:16384" ht="19" thickTop="1" x14ac:dyDescent="0.2">
      <c r="A4" s="5" t="s">
        <v>17</v>
      </c>
      <c r="B4">
        <f>SUM(Subtotals!D2:D6)</f>
        <v>1083</v>
      </c>
      <c r="C4">
        <f>SUM(Subtotals!D7:D11)</f>
        <v>925</v>
      </c>
      <c r="D4">
        <f>SUM(B4:C4)</f>
        <v>2008</v>
      </c>
      <c r="E4" s="23">
        <f>B4/B7</f>
        <v>0.57790821771611522</v>
      </c>
      <c r="F4" s="29">
        <f>C4/C7</f>
        <v>0.68316100443131467</v>
      </c>
      <c r="G4" s="29">
        <f>D4/D7</f>
        <v>0.62205700123915741</v>
      </c>
      <c r="H4">
        <f>SUM(Subtotals!D12:D16)</f>
        <v>1694</v>
      </c>
      <c r="I4">
        <f>SUM(Subtotals!D17:D21)</f>
        <v>1041</v>
      </c>
      <c r="J4">
        <f>SUM(H4:I4)</f>
        <v>2735</v>
      </c>
      <c r="K4" s="23">
        <f>H4/H7</f>
        <v>0.60392156862745094</v>
      </c>
      <c r="L4" s="29">
        <f>I4/I7</f>
        <v>0.69539078156312628</v>
      </c>
      <c r="M4" s="29">
        <f>J4/J7</f>
        <v>0.63575081357508134</v>
      </c>
      <c r="N4">
        <f>SUM(Subtotals!D22:D26)</f>
        <v>1337</v>
      </c>
      <c r="O4">
        <f>SUM(Subtotals!D27:D31)</f>
        <v>831</v>
      </c>
      <c r="P4" s="10">
        <f>SUM(N4:O4)</f>
        <v>2168</v>
      </c>
      <c r="Q4" s="23">
        <f>N4/N7</f>
        <v>0.59821029082774047</v>
      </c>
      <c r="R4" s="29">
        <f>O4/O7</f>
        <v>0.67892156862745101</v>
      </c>
      <c r="S4" s="29">
        <f>P4/P7</f>
        <v>0.62677074298930324</v>
      </c>
    </row>
    <row r="5" spans="1:16384" ht="18" x14ac:dyDescent="0.2">
      <c r="A5" s="6" t="s">
        <v>2</v>
      </c>
      <c r="B5">
        <f>SUM(Subtotals!E2:E6)</f>
        <v>377</v>
      </c>
      <c r="C5">
        <f>SUM(Subtotals!E7:E11)</f>
        <v>147</v>
      </c>
      <c r="D5">
        <f t="shared" ref="D5" si="0">SUM(B5:C5)</f>
        <v>524</v>
      </c>
      <c r="E5" s="23">
        <f>B5/B7</f>
        <v>0.20117395944503735</v>
      </c>
      <c r="F5" s="29">
        <f>C5/C7</f>
        <v>0.1085672082717873</v>
      </c>
      <c r="G5" s="29">
        <f>D5/D7</f>
        <v>0.16232961586121439</v>
      </c>
      <c r="H5">
        <f>SUM(Subtotals!E12:E16)</f>
        <v>554</v>
      </c>
      <c r="I5">
        <f>SUM(Subtotals!E17:E21)</f>
        <v>129</v>
      </c>
      <c r="J5">
        <f t="shared" ref="J5:J6" si="1">SUM(H5:I5)</f>
        <v>683</v>
      </c>
      <c r="K5" s="23">
        <f>H5/H7</f>
        <v>0.19750445632798574</v>
      </c>
      <c r="L5" s="29">
        <f>I5/I7</f>
        <v>8.617234468937876E-2</v>
      </c>
      <c r="M5" s="29">
        <f>J5/J7</f>
        <v>0.15876336587633658</v>
      </c>
      <c r="N5">
        <f>SUM(Subtotals!E22:E26)</f>
        <v>428</v>
      </c>
      <c r="O5">
        <f>SUM(Subtotals!E27:E31)</f>
        <v>107</v>
      </c>
      <c r="P5" s="11">
        <f t="shared" ref="P5:P6" si="2">SUM(N5:O5)</f>
        <v>535</v>
      </c>
      <c r="Q5" s="23">
        <f>N5/N7</f>
        <v>0.19149888143176733</v>
      </c>
      <c r="R5" s="29">
        <f>O5/O7</f>
        <v>8.7418300653594766E-2</v>
      </c>
      <c r="S5" s="29">
        <f>P5/P7</f>
        <v>0.15466897947383637</v>
      </c>
    </row>
    <row r="6" spans="1:16384" s="9" customFormat="1" ht="18" x14ac:dyDescent="0.2">
      <c r="A6" s="7" t="s">
        <v>31</v>
      </c>
      <c r="B6" s="9">
        <f>SUM(Subtotals!F2:F6)</f>
        <v>414</v>
      </c>
      <c r="C6" s="9">
        <f>SUM(Subtotals!F7:F11)</f>
        <v>282</v>
      </c>
      <c r="D6" s="9">
        <f>SUM(B6:C6)</f>
        <v>696</v>
      </c>
      <c r="E6" s="24">
        <f>B6/B7</f>
        <v>0.22091782283884739</v>
      </c>
      <c r="F6" s="30">
        <f>C6/C7</f>
        <v>0.20827178729689808</v>
      </c>
      <c r="G6" s="30">
        <f>D6/D7</f>
        <v>0.21561338289962825</v>
      </c>
      <c r="H6" s="9">
        <f>SUM(Subtotals!F12:F16)</f>
        <v>557</v>
      </c>
      <c r="I6" s="9">
        <f>SUM(Subtotals!F17:F21)</f>
        <v>327</v>
      </c>
      <c r="J6" s="9">
        <f t="shared" si="1"/>
        <v>884</v>
      </c>
      <c r="K6" s="24">
        <f>H6/H7</f>
        <v>0.19857397504456328</v>
      </c>
      <c r="L6" s="30">
        <f>I6/I7</f>
        <v>0.21843687374749499</v>
      </c>
      <c r="M6" s="30">
        <f>J6/J7</f>
        <v>0.20548582054858205</v>
      </c>
      <c r="N6" s="9">
        <f>SUM(Subtotals!F22:F26)</f>
        <v>470</v>
      </c>
      <c r="O6" s="9">
        <f>SUM(Subtotals!F27:F31)</f>
        <v>286</v>
      </c>
      <c r="P6" s="12">
        <f t="shared" si="2"/>
        <v>756</v>
      </c>
      <c r="Q6" s="24">
        <f>N6/N7</f>
        <v>0.21029082774049218</v>
      </c>
      <c r="R6" s="30">
        <f>O6/O7</f>
        <v>0.23366013071895425</v>
      </c>
      <c r="S6" s="30">
        <f>P6/P7</f>
        <v>0.21856027753686036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  <c r="XFD6" s="19"/>
    </row>
    <row r="7" spans="1:16384" s="19" customFormat="1" ht="18" x14ac:dyDescent="0.2">
      <c r="A7" s="25" t="s">
        <v>18</v>
      </c>
      <c r="B7" s="26">
        <f>SUM(B4:B6)</f>
        <v>1874</v>
      </c>
      <c r="C7" s="26">
        <f t="shared" ref="C7:O7" si="3">SUM(C4:C6)</f>
        <v>1354</v>
      </c>
      <c r="D7" s="26">
        <f>SUM(D4:D6)</f>
        <v>3228</v>
      </c>
      <c r="E7" s="27">
        <f>B7/D7</f>
        <v>0.580545229244114</v>
      </c>
      <c r="F7" s="31">
        <f>C7/D7</f>
        <v>0.419454770755886</v>
      </c>
      <c r="G7" s="31"/>
      <c r="H7" s="26">
        <f>SUM(H4:H6)</f>
        <v>2805</v>
      </c>
      <c r="I7" s="26">
        <f>SUM(I4:I6)</f>
        <v>1497</v>
      </c>
      <c r="J7" s="26">
        <f>SUM(J4:J6)</f>
        <v>4302</v>
      </c>
      <c r="K7" s="27">
        <f>H7/J7</f>
        <v>0.65202231520223153</v>
      </c>
      <c r="L7" s="31">
        <f>I7/J7</f>
        <v>0.34797768479776847</v>
      </c>
      <c r="M7" s="31"/>
      <c r="N7" s="26">
        <f t="shared" si="3"/>
        <v>2235</v>
      </c>
      <c r="O7" s="26">
        <f t="shared" si="3"/>
        <v>1224</v>
      </c>
      <c r="P7" s="28">
        <f>SUM(P4:P6)</f>
        <v>3459</v>
      </c>
      <c r="Q7" s="27">
        <f>N7/P7</f>
        <v>0.64614050303555937</v>
      </c>
      <c r="R7" s="31">
        <f>O7/P7</f>
        <v>0.35385949696444058</v>
      </c>
      <c r="S7" s="31"/>
    </row>
    <row r="8" spans="1:16384" ht="36" x14ac:dyDescent="0.2">
      <c r="A8" s="6" t="s">
        <v>6</v>
      </c>
      <c r="B8">
        <f>SUM(Subtotals!H2:H6)</f>
        <v>53</v>
      </c>
      <c r="C8">
        <f>SUM(Subtotals!H7:H11)</f>
        <v>31</v>
      </c>
      <c r="D8">
        <f>SUM(B8:C8)</f>
        <v>84</v>
      </c>
      <c r="E8" s="23">
        <f>B8/B$7</f>
        <v>2.8281750266808965E-2</v>
      </c>
      <c r="F8" s="29">
        <f>C8/C7</f>
        <v>2.2895125553914326E-2</v>
      </c>
      <c r="G8" s="29">
        <f>D8/D7</f>
        <v>2.6022304832713755E-2</v>
      </c>
      <c r="H8">
        <f>SUM(Subtotals!H12:H16)</f>
        <v>185</v>
      </c>
      <c r="I8">
        <f>SUM(Subtotals!H17:H21)</f>
        <v>102</v>
      </c>
      <c r="J8">
        <f>SUM(H8:I8)</f>
        <v>287</v>
      </c>
      <c r="K8" s="23">
        <f>H8/H7</f>
        <v>6.5953654188948302E-2</v>
      </c>
      <c r="L8" s="29">
        <f>I8/I7</f>
        <v>6.8136272545090179E-2</v>
      </c>
      <c r="M8" s="29">
        <f>J8/J7</f>
        <v>6.6713156671315665E-2</v>
      </c>
      <c r="N8">
        <f>SUM(Subtotals!H22:H26)</f>
        <v>154</v>
      </c>
      <c r="O8">
        <f>SUM(Subtotals!H27:H31)</f>
        <v>17</v>
      </c>
      <c r="P8" s="11">
        <f>SUM(N8:O8)</f>
        <v>171</v>
      </c>
      <c r="Q8" s="23">
        <f>N8/N7</f>
        <v>6.8903803131991057E-2</v>
      </c>
      <c r="R8" s="29">
        <f>O8/O7</f>
        <v>1.3888888888888888E-2</v>
      </c>
      <c r="S8" s="29">
        <f>P8/P7</f>
        <v>4.9436253252385085E-2</v>
      </c>
    </row>
    <row r="9" spans="1:16384" ht="36" x14ac:dyDescent="0.2">
      <c r="A9" s="7" t="s">
        <v>7</v>
      </c>
      <c r="B9" s="9">
        <f>SUM(Subtotals!I2:I6)</f>
        <v>17</v>
      </c>
      <c r="C9" s="9">
        <f>SUM(Subtotals!I7:I11)</f>
        <v>17</v>
      </c>
      <c r="D9" s="9">
        <f>SUM(B9:C9)</f>
        <v>34</v>
      </c>
      <c r="E9" s="24">
        <f>B9/B$7</f>
        <v>9.0715048025613657E-3</v>
      </c>
      <c r="F9" s="30">
        <f>C9/C7</f>
        <v>1.2555391432791729E-2</v>
      </c>
      <c r="G9" s="30">
        <f>D9/D7</f>
        <v>1.0532837670384139E-2</v>
      </c>
      <c r="H9" s="9">
        <f>SUM(Subtotals!I12:I16)</f>
        <v>3</v>
      </c>
      <c r="I9" s="9">
        <f>SUM(Subtotals!I17:I21)</f>
        <v>16</v>
      </c>
      <c r="J9" s="9">
        <f t="shared" ref="J9:J16" si="4">SUM(H9:I9)</f>
        <v>19</v>
      </c>
      <c r="K9" s="24">
        <f>H9/H7</f>
        <v>1.0695187165775401E-3</v>
      </c>
      <c r="L9" s="30">
        <f>I9/I7</f>
        <v>1.068804275217101E-2</v>
      </c>
      <c r="M9" s="30">
        <f>J9/J7</f>
        <v>4.4165504416550441E-3</v>
      </c>
      <c r="N9" s="9">
        <f>SUM(Subtotals!I22:I26)</f>
        <v>1</v>
      </c>
      <c r="O9" s="9">
        <f>SUM(Subtotals!I27:I31)</f>
        <v>21</v>
      </c>
      <c r="P9" s="12">
        <f t="shared" ref="P9:P16" si="5">SUM(N9:O9)</f>
        <v>22</v>
      </c>
      <c r="Q9" s="24">
        <f>N9/N7</f>
        <v>4.4742729306487697E-4</v>
      </c>
      <c r="R9" s="30">
        <f>O9/O7</f>
        <v>1.7156862745098041E-2</v>
      </c>
      <c r="S9" s="30">
        <f>P9/P7</f>
        <v>6.3602197166811219E-3</v>
      </c>
    </row>
    <row r="10" spans="1:16384" s="19" customFormat="1" ht="17" x14ac:dyDescent="0.2">
      <c r="A10" s="25"/>
      <c r="B10" s="72"/>
      <c r="C10" s="73"/>
      <c r="D10" s="73"/>
      <c r="E10" s="73"/>
      <c r="F10" s="74"/>
      <c r="G10" s="32"/>
      <c r="H10" s="9"/>
      <c r="I10" s="9"/>
      <c r="J10" s="9"/>
      <c r="K10" s="24"/>
      <c r="L10" s="30"/>
      <c r="M10" s="30"/>
      <c r="N10" s="69"/>
      <c r="O10" s="70"/>
      <c r="P10" s="71"/>
      <c r="Q10" s="9"/>
      <c r="R10" s="12"/>
      <c r="S10" s="36"/>
    </row>
    <row r="11" spans="1:16384" ht="17" customHeight="1" thickBot="1" x14ac:dyDescent="0.25">
      <c r="A11" s="76"/>
      <c r="B11" s="76"/>
      <c r="C11" s="76"/>
      <c r="D11" s="76"/>
      <c r="E11" s="78" t="s">
        <v>27</v>
      </c>
      <c r="F11" s="79" t="s">
        <v>28</v>
      </c>
      <c r="G11" s="80" t="s">
        <v>29</v>
      </c>
      <c r="H11" s="75"/>
      <c r="I11" s="75"/>
      <c r="J11" s="75"/>
      <c r="K11" s="65" t="s">
        <v>27</v>
      </c>
      <c r="L11" s="66" t="s">
        <v>28</v>
      </c>
      <c r="M11" s="67" t="s">
        <v>29</v>
      </c>
      <c r="N11" s="61"/>
      <c r="O11" s="62"/>
      <c r="P11" s="63"/>
      <c r="Q11" s="65" t="s">
        <v>27</v>
      </c>
      <c r="R11" s="66" t="s">
        <v>28</v>
      </c>
      <c r="S11" s="67" t="s">
        <v>29</v>
      </c>
    </row>
    <row r="12" spans="1:16384" ht="17" customHeight="1" thickTop="1" thickBot="1" x14ac:dyDescent="0.25">
      <c r="A12" s="77"/>
      <c r="B12" s="77"/>
      <c r="C12" s="77"/>
      <c r="D12" s="77"/>
      <c r="E12" s="65"/>
      <c r="F12" s="66"/>
      <c r="G12" s="68"/>
      <c r="H12" s="75"/>
      <c r="I12" s="75"/>
      <c r="J12" s="75"/>
      <c r="K12" s="65"/>
      <c r="L12" s="66"/>
      <c r="M12" s="68"/>
      <c r="N12" s="64"/>
      <c r="O12" s="54"/>
      <c r="P12" s="58"/>
      <c r="Q12" s="65"/>
      <c r="R12" s="66"/>
      <c r="S12" s="68"/>
    </row>
    <row r="13" spans="1:16384" ht="19" thickTop="1" x14ac:dyDescent="0.2">
      <c r="A13" s="6" t="s">
        <v>3</v>
      </c>
      <c r="B13">
        <f>SUM(Subtotals!K2:K6)</f>
        <v>9636</v>
      </c>
      <c r="C13">
        <f>SUM(Subtotals!K7:K11)</f>
        <v>15777</v>
      </c>
      <c r="D13">
        <f t="shared" ref="D13" si="6">SUM(B13:C13)</f>
        <v>25413</v>
      </c>
      <c r="E13" s="23">
        <f>B13/B17</f>
        <v>6.5656875370495291E-2</v>
      </c>
      <c r="F13" s="29">
        <f>C13/C17</f>
        <v>0.14022255008265638</v>
      </c>
      <c r="G13" s="29">
        <f>D13/D17</f>
        <v>9.8014864411420988E-2</v>
      </c>
      <c r="H13">
        <f>SUM(Subtotals!K12:K16)</f>
        <v>7896</v>
      </c>
      <c r="I13">
        <f>SUM(Subtotals!K17:K21)</f>
        <v>18604</v>
      </c>
      <c r="J13">
        <f t="shared" si="4"/>
        <v>26500</v>
      </c>
      <c r="K13" s="23">
        <f>H13/H17</f>
        <v>3.4252696055040298E-2</v>
      </c>
      <c r="L13" s="29">
        <f>I13/I17</f>
        <v>0.13381862124525262</v>
      </c>
      <c r="M13" s="29">
        <f>J13/J17</f>
        <v>7.1709611252726319E-2</v>
      </c>
      <c r="N13">
        <f>SUM(Subtotals!K22:K26)</f>
        <v>6853</v>
      </c>
      <c r="O13">
        <f>SUM(Subtotals!K27:K31)</f>
        <v>15401</v>
      </c>
      <c r="P13" s="11">
        <f t="shared" si="5"/>
        <v>22254</v>
      </c>
      <c r="Q13" s="23">
        <f>N13/N17</f>
        <v>3.7708336772368865E-2</v>
      </c>
      <c r="R13" s="29">
        <f>O13/O17</f>
        <v>0.15294398045622015</v>
      </c>
      <c r="S13" s="29">
        <f>P13/P17</f>
        <v>7.8793629662151157E-2</v>
      </c>
    </row>
    <row r="14" spans="1:16384" ht="18" x14ac:dyDescent="0.2">
      <c r="A14" s="6" t="s">
        <v>4</v>
      </c>
      <c r="B14">
        <f>SUM(Subtotals!L2:L6)</f>
        <v>6468</v>
      </c>
      <c r="C14">
        <f>SUM(Subtotals!L7:L11)</f>
        <v>15247</v>
      </c>
      <c r="D14">
        <f>SUM(B14:C14)</f>
        <v>21715</v>
      </c>
      <c r="E14" s="23">
        <f>B14/B17</f>
        <v>4.4071053330880398E-2</v>
      </c>
      <c r="F14" s="29">
        <f>C14/C17</f>
        <v>0.13551202517020103</v>
      </c>
      <c r="G14" s="29">
        <f>D14/D17</f>
        <v>8.3752126104513699E-2</v>
      </c>
      <c r="H14">
        <f>SUM(Subtotals!L12:L16)</f>
        <v>7137</v>
      </c>
      <c r="I14">
        <f>SUM(Subtotals!L17:L21)</f>
        <v>17738</v>
      </c>
      <c r="J14">
        <f t="shared" si="4"/>
        <v>24875</v>
      </c>
      <c r="K14" s="23">
        <f>H14/H17</f>
        <v>3.096016866069182E-2</v>
      </c>
      <c r="L14" s="29">
        <f>I14/I17</f>
        <v>0.12758948095292899</v>
      </c>
      <c r="M14" s="29">
        <f>J14/J17</f>
        <v>6.7312323770247817E-2</v>
      </c>
      <c r="N14">
        <f>SUM(Subtotals!L22:L26)</f>
        <v>6470</v>
      </c>
      <c r="O14">
        <f>SUM(Subtotals!L27:L31)</f>
        <v>11664</v>
      </c>
      <c r="P14" s="11">
        <f t="shared" si="5"/>
        <v>18134</v>
      </c>
      <c r="Q14" s="23">
        <f>N14/N17</f>
        <v>3.5600895799974691E-2</v>
      </c>
      <c r="R14" s="29">
        <f>O14/O17</f>
        <v>0.11583264645421412</v>
      </c>
      <c r="S14" s="29">
        <f>P14/P17</f>
        <v>6.4206150817536126E-2</v>
      </c>
    </row>
    <row r="15" spans="1:16384" ht="36" x14ac:dyDescent="0.2">
      <c r="A15" s="6" t="s">
        <v>30</v>
      </c>
      <c r="B15">
        <f>B13-B14</f>
        <v>3168</v>
      </c>
      <c r="C15">
        <f>C13-C14</f>
        <v>530</v>
      </c>
      <c r="D15">
        <f>SUM(B15:C15)</f>
        <v>3698</v>
      </c>
      <c r="E15" s="23">
        <f>B15/B17</f>
        <v>2.1585822039614889E-2</v>
      </c>
      <c r="F15" s="29">
        <f>C15/C17</f>
        <v>4.7105249124553385E-3</v>
      </c>
      <c r="G15" s="29">
        <f>D15/D17</f>
        <v>1.4262738306907285E-2</v>
      </c>
      <c r="H15">
        <f>H13-H14</f>
        <v>759</v>
      </c>
      <c r="I15">
        <f>I13-I14</f>
        <v>866</v>
      </c>
      <c r="J15">
        <f t="shared" si="4"/>
        <v>1625</v>
      </c>
      <c r="K15" s="23">
        <f>H15/H17</f>
        <v>3.2925273943484787E-3</v>
      </c>
      <c r="L15" s="29">
        <f>I15/I17</f>
        <v>6.2291402923236273E-3</v>
      </c>
      <c r="M15" s="29">
        <f>J15/J17</f>
        <v>4.3972874824785005E-3</v>
      </c>
      <c r="N15">
        <f>N13-N14</f>
        <v>383</v>
      </c>
      <c r="O15">
        <f>O13-O14</f>
        <v>3737</v>
      </c>
      <c r="P15" s="11">
        <f t="shared" si="5"/>
        <v>4120</v>
      </c>
      <c r="Q15" s="23">
        <f>N15/N17</f>
        <v>2.1074409723941738E-3</v>
      </c>
      <c r="R15" s="29">
        <f>O15/O17</f>
        <v>3.7111334002006016E-2</v>
      </c>
      <c r="S15" s="29">
        <f>P15/P17</f>
        <v>1.4587478844615025E-2</v>
      </c>
    </row>
    <row r="16" spans="1:16384" ht="18" x14ac:dyDescent="0.2">
      <c r="A16" s="7" t="s">
        <v>5</v>
      </c>
      <c r="B16" s="8">
        <f>SUM(Subtotals!N2:N6)</f>
        <v>7839</v>
      </c>
      <c r="C16" s="9">
        <f>SUM(Subtotals!N7:N11)</f>
        <v>16667</v>
      </c>
      <c r="D16" s="9">
        <f>SUM(B16:C16)</f>
        <v>24506</v>
      </c>
      <c r="E16" s="24">
        <f>B16/B17</f>
        <v>5.3412644876433435E-2</v>
      </c>
      <c r="F16" s="30">
        <f>C16/C17</f>
        <v>0.14813267682243988</v>
      </c>
      <c r="G16" s="30">
        <f>D16/D17</f>
        <v>9.4516675216081647E-2</v>
      </c>
      <c r="H16" s="9">
        <f>SUM(Subtotals!N12:N16)</f>
        <v>12523</v>
      </c>
      <c r="I16" s="9">
        <f>SUM(Subtotals!N17:N21)</f>
        <v>23162</v>
      </c>
      <c r="J16" s="9">
        <f t="shared" si="4"/>
        <v>35685</v>
      </c>
      <c r="K16" s="24">
        <f>H16/H17</f>
        <v>5.4324533016371537E-2</v>
      </c>
      <c r="L16" s="30">
        <f>I16/I17</f>
        <v>0.16660432731039246</v>
      </c>
      <c r="M16" s="30">
        <f>J16/J17</f>
        <v>9.6564433115227874E-2</v>
      </c>
      <c r="N16" s="9">
        <f>SUM(Subtotals!N22:N26)</f>
        <v>10780</v>
      </c>
      <c r="O16" s="9">
        <f>SUM(Subtotals!N27:N31)</f>
        <v>13780</v>
      </c>
      <c r="P16" s="12">
        <f t="shared" si="5"/>
        <v>24560</v>
      </c>
      <c r="Q16" s="24">
        <f>N16/N17</f>
        <v>5.9316484810467876E-2</v>
      </c>
      <c r="R16" s="30">
        <f>O16/O17</f>
        <v>0.1368461821106885</v>
      </c>
      <c r="S16" s="30">
        <f>P16/P17</f>
        <v>8.6958369034889571E-2</v>
      </c>
    </row>
    <row r="17" spans="1:17" s="34" customFormat="1" ht="18" x14ac:dyDescent="0.2">
      <c r="A17" s="33" t="s">
        <v>26</v>
      </c>
      <c r="B17" s="34">
        <f>SUM(Subtotals!O2:O6)</f>
        <v>146763</v>
      </c>
      <c r="C17" s="34">
        <f>SUM(Subtotals!O7:O11)</f>
        <v>112514</v>
      </c>
      <c r="D17" s="35">
        <f>SUM(B17:C17)</f>
        <v>259277</v>
      </c>
      <c r="H17" s="34">
        <f>SUM(Subtotals!O12:O16)</f>
        <v>230522</v>
      </c>
      <c r="I17" s="34">
        <f>SUM(Subtotals!O17:O21)</f>
        <v>139024</v>
      </c>
      <c r="J17" s="34">
        <f>SUM(H17:I17)</f>
        <v>369546</v>
      </c>
      <c r="N17" s="34">
        <f>SUM(Subtotals!O22:O26)</f>
        <v>181737</v>
      </c>
      <c r="O17" s="34">
        <f>SUM(Subtotals!O27:O31)</f>
        <v>100697</v>
      </c>
      <c r="P17" s="34">
        <f>SUM(N17:O17)</f>
        <v>282434</v>
      </c>
    </row>
    <row r="18" spans="1:17" ht="17" x14ac:dyDescent="0.2">
      <c r="P18" s="3"/>
    </row>
    <row r="19" spans="1:17" ht="17" x14ac:dyDescent="0.2">
      <c r="P19" s="3"/>
    </row>
    <row r="20" spans="1:17" ht="17" x14ac:dyDescent="0.2">
      <c r="H20" s="43"/>
      <c r="P20" s="3"/>
    </row>
    <row r="21" spans="1:17" ht="17" x14ac:dyDescent="0.2">
      <c r="C21" s="23"/>
      <c r="D21" s="23"/>
      <c r="P21" s="3"/>
    </row>
    <row r="22" spans="1:17" ht="17" x14ac:dyDescent="0.2">
      <c r="P22" s="3"/>
    </row>
    <row r="23" spans="1:17" ht="17" x14ac:dyDescent="0.2">
      <c r="O23" s="23"/>
      <c r="P23" s="3"/>
      <c r="Q23" s="23"/>
    </row>
    <row r="24" spans="1:17" ht="17" x14ac:dyDescent="0.2">
      <c r="P24" s="3"/>
    </row>
    <row r="26" spans="1:17" ht="18" thickBot="1" x14ac:dyDescent="0.25">
      <c r="A26" s="1"/>
      <c r="B26" s="1" t="s">
        <v>32</v>
      </c>
      <c r="C26" s="1" t="s">
        <v>33</v>
      </c>
      <c r="D26" s="1" t="s">
        <v>34</v>
      </c>
      <c r="E26" s="3" t="s">
        <v>36</v>
      </c>
    </row>
    <row r="27" spans="1:17" ht="19" thickTop="1" x14ac:dyDescent="0.2">
      <c r="A27" s="5" t="s">
        <v>17</v>
      </c>
      <c r="B27">
        <v>2008</v>
      </c>
      <c r="C27">
        <v>2735</v>
      </c>
      <c r="D27" s="10">
        <v>2168</v>
      </c>
      <c r="E27">
        <f>SUM(B27:D27)</f>
        <v>6911</v>
      </c>
    </row>
    <row r="28" spans="1:17" ht="18" x14ac:dyDescent="0.2">
      <c r="A28" s="6" t="s">
        <v>2</v>
      </c>
      <c r="B28">
        <v>524</v>
      </c>
      <c r="C28">
        <v>683</v>
      </c>
      <c r="D28" s="11">
        <v>535</v>
      </c>
      <c r="E28">
        <f t="shared" ref="E28:E37" si="7">SUM(B28:D28)</f>
        <v>1742</v>
      </c>
      <c r="F28" s="23"/>
      <c r="G28" s="23"/>
      <c r="H28" s="23"/>
    </row>
    <row r="29" spans="1:17" ht="18" x14ac:dyDescent="0.2">
      <c r="A29" s="7" t="s">
        <v>31</v>
      </c>
      <c r="B29" s="9">
        <v>696</v>
      </c>
      <c r="C29" s="9">
        <v>884</v>
      </c>
      <c r="D29" s="12">
        <v>756</v>
      </c>
      <c r="E29">
        <f t="shared" si="7"/>
        <v>2336</v>
      </c>
    </row>
    <row r="30" spans="1:17" ht="18" x14ac:dyDescent="0.2">
      <c r="A30" s="25" t="s">
        <v>18</v>
      </c>
      <c r="B30" s="26">
        <v>3228</v>
      </c>
      <c r="C30" s="26">
        <v>4302</v>
      </c>
      <c r="D30" s="28">
        <v>3459</v>
      </c>
      <c r="E30">
        <f t="shared" si="7"/>
        <v>10989</v>
      </c>
    </row>
    <row r="31" spans="1:17" ht="36" x14ac:dyDescent="0.2">
      <c r="A31" s="6" t="s">
        <v>6</v>
      </c>
      <c r="B31">
        <v>84</v>
      </c>
      <c r="C31">
        <v>287</v>
      </c>
      <c r="D31" s="11">
        <v>171</v>
      </c>
      <c r="E31">
        <f t="shared" si="7"/>
        <v>542</v>
      </c>
    </row>
    <row r="32" spans="1:17" ht="36" x14ac:dyDescent="0.2">
      <c r="A32" s="7" t="s">
        <v>7</v>
      </c>
      <c r="B32" s="9">
        <v>34</v>
      </c>
      <c r="C32" s="9">
        <v>19</v>
      </c>
      <c r="D32" s="12">
        <v>22</v>
      </c>
      <c r="E32">
        <f t="shared" si="7"/>
        <v>75</v>
      </c>
    </row>
    <row r="33" spans="1:5" ht="18" x14ac:dyDescent="0.2">
      <c r="A33" s="6" t="s">
        <v>3</v>
      </c>
      <c r="B33">
        <v>25413</v>
      </c>
      <c r="C33">
        <v>26500</v>
      </c>
      <c r="D33" s="11">
        <v>22254</v>
      </c>
      <c r="E33">
        <f t="shared" si="7"/>
        <v>74167</v>
      </c>
    </row>
    <row r="34" spans="1:5" ht="18" x14ac:dyDescent="0.2">
      <c r="A34" s="6" t="s">
        <v>4</v>
      </c>
      <c r="B34">
        <v>21715</v>
      </c>
      <c r="C34">
        <v>24875</v>
      </c>
      <c r="D34" s="11">
        <v>18134</v>
      </c>
      <c r="E34">
        <f t="shared" si="7"/>
        <v>64724</v>
      </c>
    </row>
    <row r="35" spans="1:5" ht="36" x14ac:dyDescent="0.2">
      <c r="A35" s="6" t="s">
        <v>30</v>
      </c>
      <c r="B35">
        <v>3698</v>
      </c>
      <c r="C35">
        <v>1625</v>
      </c>
      <c r="D35" s="11">
        <v>4120</v>
      </c>
      <c r="E35">
        <f t="shared" si="7"/>
        <v>9443</v>
      </c>
    </row>
    <row r="36" spans="1:5" ht="18" x14ac:dyDescent="0.2">
      <c r="A36" s="7" t="s">
        <v>5</v>
      </c>
      <c r="B36" s="9">
        <v>24506</v>
      </c>
      <c r="C36" s="9">
        <v>35685</v>
      </c>
      <c r="D36" s="12">
        <v>24560</v>
      </c>
      <c r="E36">
        <f t="shared" si="7"/>
        <v>84751</v>
      </c>
    </row>
    <row r="37" spans="1:5" ht="18" x14ac:dyDescent="0.2">
      <c r="A37" s="33" t="s">
        <v>26</v>
      </c>
      <c r="B37" s="35">
        <v>259277</v>
      </c>
      <c r="C37" s="34">
        <v>369546</v>
      </c>
      <c r="D37" s="34">
        <v>282434</v>
      </c>
      <c r="E37">
        <f t="shared" si="7"/>
        <v>911257</v>
      </c>
    </row>
  </sheetData>
  <mergeCells count="28">
    <mergeCell ref="B10:F10"/>
    <mergeCell ref="H11:J12"/>
    <mergeCell ref="A11:A12"/>
    <mergeCell ref="M11:M12"/>
    <mergeCell ref="L11:L12"/>
    <mergeCell ref="K11:K12"/>
    <mergeCell ref="E11:E12"/>
    <mergeCell ref="F11:F12"/>
    <mergeCell ref="G11:G12"/>
    <mergeCell ref="B11:D12"/>
    <mergeCell ref="N11:P12"/>
    <mergeCell ref="Q11:Q12"/>
    <mergeCell ref="R11:R12"/>
    <mergeCell ref="S11:S12"/>
    <mergeCell ref="N10:P10"/>
    <mergeCell ref="R1:R2"/>
    <mergeCell ref="S1:S2"/>
    <mergeCell ref="A1:A2"/>
    <mergeCell ref="K1:K2"/>
    <mergeCell ref="Q1:Q2"/>
    <mergeCell ref="M1:M2"/>
    <mergeCell ref="L1:L2"/>
    <mergeCell ref="H1:J2"/>
    <mergeCell ref="G1:G2"/>
    <mergeCell ref="E1:E2"/>
    <mergeCell ref="F1:F2"/>
    <mergeCell ref="N1:P2"/>
    <mergeCell ref="B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Subtotals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Koch</dc:creator>
  <cp:lastModifiedBy>Jackson Koch</cp:lastModifiedBy>
  <dcterms:created xsi:type="dcterms:W3CDTF">2019-05-23T03:26:43Z</dcterms:created>
  <dcterms:modified xsi:type="dcterms:W3CDTF">2019-05-24T17:09:50Z</dcterms:modified>
</cp:coreProperties>
</file>