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605\Desktop\"/>
    </mc:Choice>
  </mc:AlternateContent>
  <xr:revisionPtr revIDLastSave="0" documentId="13_ncr:1_{8C1101CB-39DD-4ECC-9FF9-0B5D5144641C}" xr6:coauthVersionLast="43" xr6:coauthVersionMax="43" xr10:uidLastSave="{00000000-0000-0000-0000-000000000000}"/>
  <bookViews>
    <workbookView xWindow="-110" yWindow="-110" windowWidth="19420" windowHeight="10420" tabRatio="691" firstSheet="7" activeTab="10" xr2:uid="{00000000-000D-0000-FFFF-FFFF00000000}"/>
  </bookViews>
  <sheets>
    <sheet name="Monitoring Info" sheetId="35" r:id="rId1"/>
    <sheet name="Monitoring Master" sheetId="25" r:id="rId2"/>
    <sheet name="Monitoring Correlation Plotter" sheetId="26" r:id="rId3"/>
    <sheet name="WTP Digester Startup" sheetId="28" r:id="rId4"/>
    <sheet name="WTP Foam Layer Analysis" sheetId="37" r:id="rId5"/>
    <sheet name="Seq Data Info" sheetId="32" r:id="rId6"/>
    <sheet name="Seq - Digester Comparison" sheetId="30" r:id="rId7"/>
    <sheet name="Seq - WTP Dig 4 Startup" sheetId="31" r:id="rId8"/>
    <sheet name="Filament Count Info" sheetId="38" r:id="rId9"/>
    <sheet name="Filament Counting vs. qPCR" sheetId="33" r:id="rId10"/>
    <sheet name="Gordonia Addition Study" sheetId="34" r:id="rId11"/>
  </sheets>
  <externalReferences>
    <externalReference r:id="rId12"/>
  </externalReferences>
  <definedNames>
    <definedName name="ExternalData_1" localSheetId="7" hidden="1">'Seq - WTP Dig 4 Startup'!$A$1:$G$624</definedName>
    <definedName name="ExternalData_3" localSheetId="6" hidden="1">'Seq - Digester Comparison'!$A$1:$G$343</definedName>
    <definedName name="ExternalData_4" localSheetId="6" hidden="1">'Seq - Digester Comparison'!#REF!</definedName>
    <definedName name="_xlnm.Print_Area" localSheetId="2">'Monitoring Correlation Plotter'!$D$1:$M$20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5" i="33" l="1"/>
  <c r="AT5" i="33" s="1"/>
  <c r="AY5" i="33" s="1"/>
  <c r="AV7" i="33"/>
  <c r="AX7" i="33" s="1"/>
  <c r="AQ7" i="33"/>
  <c r="AT7" i="33" s="1"/>
  <c r="AV6" i="33"/>
  <c r="AX6" i="33" s="1"/>
  <c r="AQ6" i="33"/>
  <c r="AT6" i="33" s="1"/>
  <c r="AV5" i="33"/>
  <c r="AX5" i="33" s="1"/>
  <c r="AV4" i="33"/>
  <c r="AX4" i="33" s="1"/>
  <c r="AQ4" i="33"/>
  <c r="AT4" i="33" s="1"/>
  <c r="AY4" i="33" s="1"/>
  <c r="AV3" i="33"/>
  <c r="AX3" i="33" s="1"/>
  <c r="AQ3" i="33"/>
  <c r="AT3" i="33" s="1"/>
  <c r="AY3" i="33" s="1"/>
  <c r="O5" i="37"/>
  <c r="P5" i="37"/>
  <c r="O6" i="37"/>
  <c r="P6" i="37"/>
  <c r="O7" i="37"/>
  <c r="P7" i="37"/>
  <c r="O8" i="37"/>
  <c r="P8" i="37"/>
  <c r="O9" i="37"/>
  <c r="P9" i="37"/>
  <c r="N6" i="37"/>
  <c r="N7" i="37"/>
  <c r="N8" i="37"/>
  <c r="N9" i="37"/>
  <c r="N5" i="37"/>
  <c r="M5" i="37"/>
  <c r="L5" i="37"/>
  <c r="L6" i="37"/>
  <c r="M6" i="37"/>
  <c r="L7" i="37"/>
  <c r="M7" i="37"/>
  <c r="L8" i="37"/>
  <c r="M8" i="37"/>
  <c r="L9" i="37"/>
  <c r="M9" i="37"/>
  <c r="K6" i="37"/>
  <c r="K7" i="37"/>
  <c r="K8" i="37"/>
  <c r="K9" i="37"/>
  <c r="K5" i="37"/>
  <c r="AY7" i="33" l="1"/>
  <c r="AY6" i="33"/>
  <c r="E18" i="28"/>
  <c r="E17" i="28"/>
  <c r="E16" i="28"/>
  <c r="E15" i="28"/>
  <c r="E14" i="28"/>
  <c r="E13" i="28"/>
  <c r="E12" i="28"/>
  <c r="E11" i="28"/>
  <c r="E10" i="28"/>
  <c r="E9" i="28"/>
  <c r="E8" i="28"/>
  <c r="E7" i="28"/>
  <c r="E6" i="28"/>
  <c r="I22" i="34" l="1"/>
  <c r="I20" i="34"/>
  <c r="I19" i="34"/>
  <c r="I18" i="34"/>
  <c r="I17" i="34"/>
  <c r="P16" i="34"/>
  <c r="I16" i="34"/>
  <c r="I13" i="34"/>
  <c r="I11" i="34"/>
  <c r="I10" i="34"/>
  <c r="I9" i="34"/>
  <c r="I8" i="34"/>
  <c r="I7" i="34"/>
  <c r="K626" i="31" l="1"/>
  <c r="J626" i="31"/>
  <c r="N624" i="31" s="1"/>
  <c r="I626" i="31"/>
  <c r="M624" i="31" s="1"/>
  <c r="H626" i="31"/>
  <c r="L623" i="31" s="1"/>
  <c r="O624" i="31"/>
  <c r="O623" i="31"/>
  <c r="N623" i="31"/>
  <c r="M623" i="31"/>
  <c r="O622" i="31"/>
  <c r="L622" i="31"/>
  <c r="O621" i="31"/>
  <c r="N621" i="31"/>
  <c r="M621" i="31"/>
  <c r="O620" i="31"/>
  <c r="O619" i="31"/>
  <c r="N619" i="31"/>
  <c r="M619" i="31"/>
  <c r="O618" i="31"/>
  <c r="O617" i="31"/>
  <c r="N617" i="31"/>
  <c r="M617" i="31"/>
  <c r="L617" i="31"/>
  <c r="O616" i="31"/>
  <c r="O615" i="31"/>
  <c r="N615" i="31"/>
  <c r="M615" i="31"/>
  <c r="O614" i="31"/>
  <c r="L614" i="31"/>
  <c r="O613" i="31"/>
  <c r="N613" i="31"/>
  <c r="M613" i="31"/>
  <c r="O612" i="31"/>
  <c r="O611" i="31"/>
  <c r="N611" i="31"/>
  <c r="M611" i="31"/>
  <c r="O610" i="31"/>
  <c r="O609" i="31"/>
  <c r="N609" i="31"/>
  <c r="M609" i="31"/>
  <c r="L609" i="31"/>
  <c r="O608" i="31"/>
  <c r="O607" i="31"/>
  <c r="N607" i="31"/>
  <c r="M607" i="31"/>
  <c r="O606" i="31"/>
  <c r="L606" i="31"/>
  <c r="O605" i="31"/>
  <c r="N605" i="31"/>
  <c r="M605" i="31"/>
  <c r="O604" i="31"/>
  <c r="O603" i="31"/>
  <c r="N603" i="31"/>
  <c r="M603" i="31"/>
  <c r="O602" i="31"/>
  <c r="O601" i="31"/>
  <c r="N601" i="31"/>
  <c r="M601" i="31"/>
  <c r="L601" i="31"/>
  <c r="O600" i="31"/>
  <c r="O599" i="31"/>
  <c r="N599" i="31"/>
  <c r="M599" i="31"/>
  <c r="O598" i="31"/>
  <c r="L598" i="31"/>
  <c r="O597" i="31"/>
  <c r="N597" i="31"/>
  <c r="M597" i="31"/>
  <c r="O596" i="31"/>
  <c r="O595" i="31"/>
  <c r="N595" i="31"/>
  <c r="M595" i="31"/>
  <c r="O594" i="31"/>
  <c r="O593" i="31"/>
  <c r="N593" i="31"/>
  <c r="M593" i="31"/>
  <c r="L593" i="31"/>
  <c r="O592" i="31"/>
  <c r="O591" i="31"/>
  <c r="N591" i="31"/>
  <c r="M591" i="31"/>
  <c r="O590" i="31"/>
  <c r="L590" i="31"/>
  <c r="O589" i="31"/>
  <c r="N589" i="31"/>
  <c r="M589" i="31"/>
  <c r="O588" i="31"/>
  <c r="O587" i="31"/>
  <c r="N587" i="31"/>
  <c r="M587" i="31"/>
  <c r="O586" i="31"/>
  <c r="O585" i="31"/>
  <c r="N585" i="31"/>
  <c r="M585" i="31"/>
  <c r="L585" i="31"/>
  <c r="O584" i="31"/>
  <c r="O583" i="31"/>
  <c r="N583" i="31"/>
  <c r="M583" i="31"/>
  <c r="O582" i="31"/>
  <c r="L582" i="31"/>
  <c r="O581" i="31"/>
  <c r="N581" i="31"/>
  <c r="M581" i="31"/>
  <c r="O580" i="31"/>
  <c r="O579" i="31"/>
  <c r="N579" i="31"/>
  <c r="M579" i="31"/>
  <c r="O578" i="31"/>
  <c r="O577" i="31"/>
  <c r="N577" i="31"/>
  <c r="M577" i="31"/>
  <c r="L577" i="31"/>
  <c r="O576" i="31"/>
  <c r="O575" i="31"/>
  <c r="N575" i="31"/>
  <c r="M575" i="31"/>
  <c r="O574" i="31"/>
  <c r="L574" i="31"/>
  <c r="O573" i="31"/>
  <c r="N573" i="31"/>
  <c r="M573" i="31"/>
  <c r="O572" i="31"/>
  <c r="O571" i="31"/>
  <c r="N571" i="31"/>
  <c r="M571" i="31"/>
  <c r="O570" i="31"/>
  <c r="O569" i="31"/>
  <c r="N569" i="31"/>
  <c r="M569" i="31"/>
  <c r="L569" i="31"/>
  <c r="O568" i="31"/>
  <c r="O567" i="31"/>
  <c r="N567" i="31"/>
  <c r="M567" i="31"/>
  <c r="O566" i="31"/>
  <c r="L566" i="31"/>
  <c r="O565" i="31"/>
  <c r="N565" i="31"/>
  <c r="M565" i="31"/>
  <c r="O564" i="31"/>
  <c r="O563" i="31"/>
  <c r="N563" i="31"/>
  <c r="M563" i="31"/>
  <c r="O562" i="31"/>
  <c r="O561" i="31"/>
  <c r="N561" i="31"/>
  <c r="M561" i="31"/>
  <c r="L561" i="31"/>
  <c r="O560" i="31"/>
  <c r="O559" i="31"/>
  <c r="N559" i="31"/>
  <c r="M559" i="31"/>
  <c r="O558" i="31"/>
  <c r="L558" i="31"/>
  <c r="O557" i="31"/>
  <c r="N557" i="31"/>
  <c r="M557" i="31"/>
  <c r="O556" i="31"/>
  <c r="O555" i="31"/>
  <c r="N555" i="31"/>
  <c r="M555" i="31"/>
  <c r="O554" i="31"/>
  <c r="O553" i="31"/>
  <c r="N553" i="31"/>
  <c r="M553" i="31"/>
  <c r="L553" i="31"/>
  <c r="O552" i="31"/>
  <c r="O551" i="31"/>
  <c r="N551" i="31"/>
  <c r="M551" i="31"/>
  <c r="O550" i="31"/>
  <c r="L550" i="31"/>
  <c r="O549" i="31"/>
  <c r="N549" i="31"/>
  <c r="M549" i="31"/>
  <c r="O548" i="31"/>
  <c r="O547" i="31"/>
  <c r="N547" i="31"/>
  <c r="M547" i="31"/>
  <c r="O546" i="31"/>
  <c r="O545" i="31"/>
  <c r="N545" i="31"/>
  <c r="M545" i="31"/>
  <c r="L545" i="31"/>
  <c r="O544" i="31"/>
  <c r="O543" i="31"/>
  <c r="N543" i="31"/>
  <c r="M543" i="31"/>
  <c r="O542" i="31"/>
  <c r="L542" i="31"/>
  <c r="O541" i="31"/>
  <c r="N541" i="31"/>
  <c r="M541" i="31"/>
  <c r="O540" i="31"/>
  <c r="O539" i="31"/>
  <c r="N539" i="31"/>
  <c r="M539" i="31"/>
  <c r="O538" i="31"/>
  <c r="O537" i="31"/>
  <c r="N537" i="31"/>
  <c r="M537" i="31"/>
  <c r="L537" i="31"/>
  <c r="O536" i="31"/>
  <c r="O535" i="31"/>
  <c r="N535" i="31"/>
  <c r="M535" i="31"/>
  <c r="O534" i="31"/>
  <c r="L534" i="31"/>
  <c r="O533" i="31"/>
  <c r="N533" i="31"/>
  <c r="M533" i="31"/>
  <c r="O532" i="31"/>
  <c r="O531" i="31"/>
  <c r="N531" i="31"/>
  <c r="M531" i="31"/>
  <c r="O530" i="31"/>
  <c r="O529" i="31"/>
  <c r="N529" i="31"/>
  <c r="M529" i="31"/>
  <c r="L529" i="31"/>
  <c r="O528" i="31"/>
  <c r="O527" i="31"/>
  <c r="N527" i="31"/>
  <c r="M527" i="31"/>
  <c r="O526" i="31"/>
  <c r="L526" i="31"/>
  <c r="O525" i="31"/>
  <c r="N525" i="31"/>
  <c r="M525" i="31"/>
  <c r="O524" i="31"/>
  <c r="O523" i="31"/>
  <c r="N523" i="31"/>
  <c r="M523" i="31"/>
  <c r="O522" i="31"/>
  <c r="O521" i="31"/>
  <c r="N521" i="31"/>
  <c r="M521" i="31"/>
  <c r="L521" i="31"/>
  <c r="O520" i="31"/>
  <c r="O519" i="31"/>
  <c r="N519" i="31"/>
  <c r="M519" i="31"/>
  <c r="O518" i="31"/>
  <c r="L518" i="31"/>
  <c r="O517" i="31"/>
  <c r="N517" i="31"/>
  <c r="M517" i="31"/>
  <c r="L517" i="31"/>
  <c r="O516" i="31"/>
  <c r="O515" i="31"/>
  <c r="N515" i="31"/>
  <c r="M515" i="31"/>
  <c r="O514" i="31"/>
  <c r="L514" i="31"/>
  <c r="O513" i="31"/>
  <c r="N513" i="31"/>
  <c r="M513" i="31"/>
  <c r="L513" i="31"/>
  <c r="O512" i="31"/>
  <c r="O511" i="31"/>
  <c r="N511" i="31"/>
  <c r="M511" i="31"/>
  <c r="O510" i="31"/>
  <c r="L510" i="31"/>
  <c r="O509" i="31"/>
  <c r="N509" i="31"/>
  <c r="M509" i="31"/>
  <c r="L509" i="31"/>
  <c r="O508" i="31"/>
  <c r="O507" i="31"/>
  <c r="N507" i="31"/>
  <c r="M507" i="31"/>
  <c r="O506" i="31"/>
  <c r="L506" i="31"/>
  <c r="O505" i="31"/>
  <c r="N505" i="31"/>
  <c r="M505" i="31"/>
  <c r="L505" i="31"/>
  <c r="O504" i="31"/>
  <c r="O503" i="31"/>
  <c r="N503" i="31"/>
  <c r="M503" i="31"/>
  <c r="O502" i="31"/>
  <c r="L502" i="31"/>
  <c r="O501" i="31"/>
  <c r="N501" i="31"/>
  <c r="M501" i="31"/>
  <c r="L501" i="31"/>
  <c r="O500" i="31"/>
  <c r="M500" i="31"/>
  <c r="L500" i="31"/>
  <c r="O499" i="31"/>
  <c r="N499" i="31"/>
  <c r="M499" i="31"/>
  <c r="L499" i="31"/>
  <c r="O498" i="31"/>
  <c r="M498" i="31"/>
  <c r="O497" i="31"/>
  <c r="N497" i="31"/>
  <c r="M497" i="31"/>
  <c r="L497" i="31"/>
  <c r="O496" i="31"/>
  <c r="M496" i="31"/>
  <c r="L496" i="31"/>
  <c r="O495" i="31"/>
  <c r="N495" i="31"/>
  <c r="M495" i="31"/>
  <c r="L495" i="31"/>
  <c r="O494" i="31"/>
  <c r="M494" i="31"/>
  <c r="L494" i="31"/>
  <c r="O493" i="31"/>
  <c r="N493" i="31"/>
  <c r="M493" i="31"/>
  <c r="L493" i="31"/>
  <c r="O492" i="31"/>
  <c r="M492" i="31"/>
  <c r="L492" i="31"/>
  <c r="O491" i="31"/>
  <c r="N491" i="31"/>
  <c r="M491" i="31"/>
  <c r="L491" i="31"/>
  <c r="O490" i="31"/>
  <c r="M490" i="31"/>
  <c r="L490" i="31"/>
  <c r="O489" i="31"/>
  <c r="N489" i="31"/>
  <c r="M489" i="31"/>
  <c r="O488" i="31"/>
  <c r="M488" i="31"/>
  <c r="L488" i="31"/>
  <c r="O487" i="31"/>
  <c r="N487" i="31"/>
  <c r="M487" i="31"/>
  <c r="L487" i="31"/>
  <c r="O486" i="31"/>
  <c r="M486" i="31"/>
  <c r="L486" i="31"/>
  <c r="O485" i="31"/>
  <c r="N485" i="31"/>
  <c r="M485" i="31"/>
  <c r="L485" i="31"/>
  <c r="O484" i="31"/>
  <c r="M484" i="31"/>
  <c r="L484" i="31"/>
  <c r="O483" i="31"/>
  <c r="N483" i="31"/>
  <c r="M483" i="31"/>
  <c r="L483" i="31"/>
  <c r="O482" i="31"/>
  <c r="M482" i="31"/>
  <c r="O481" i="31"/>
  <c r="N481" i="31"/>
  <c r="M481" i="31"/>
  <c r="L481" i="31"/>
  <c r="O480" i="31"/>
  <c r="M480" i="31"/>
  <c r="L480" i="31"/>
  <c r="O479" i="31"/>
  <c r="N479" i="31"/>
  <c r="M479" i="31"/>
  <c r="L479" i="31"/>
  <c r="O478" i="31"/>
  <c r="M478" i="31"/>
  <c r="L478" i="31"/>
  <c r="O477" i="31"/>
  <c r="N477" i="31"/>
  <c r="M477" i="31"/>
  <c r="L477" i="31"/>
  <c r="O476" i="31"/>
  <c r="M476" i="31"/>
  <c r="L476" i="31"/>
  <c r="O475" i="31"/>
  <c r="N475" i="31"/>
  <c r="M475" i="31"/>
  <c r="L475" i="31"/>
  <c r="O474" i="31"/>
  <c r="M474" i="31"/>
  <c r="L474" i="31"/>
  <c r="O473" i="31"/>
  <c r="N473" i="31"/>
  <c r="M473" i="31"/>
  <c r="L473" i="31"/>
  <c r="O472" i="31"/>
  <c r="M472" i="31"/>
  <c r="L472" i="31"/>
  <c r="O471" i="31"/>
  <c r="N471" i="31"/>
  <c r="M471" i="31"/>
  <c r="L471" i="31"/>
  <c r="O470" i="31"/>
  <c r="M470" i="31"/>
  <c r="L470" i="31"/>
  <c r="O469" i="31"/>
  <c r="N469" i="31"/>
  <c r="M469" i="31"/>
  <c r="L469" i="31"/>
  <c r="O468" i="31"/>
  <c r="M468" i="31"/>
  <c r="L468" i="31"/>
  <c r="O467" i="31"/>
  <c r="N467" i="31"/>
  <c r="M467" i="31"/>
  <c r="L467" i="31"/>
  <c r="O466" i="31"/>
  <c r="M466" i="31"/>
  <c r="L466" i="31"/>
  <c r="O465" i="31"/>
  <c r="N465" i="31"/>
  <c r="M465" i="31"/>
  <c r="L465" i="31"/>
  <c r="O464" i="31"/>
  <c r="M464" i="31"/>
  <c r="L464" i="31"/>
  <c r="O463" i="31"/>
  <c r="N463" i="31"/>
  <c r="M463" i="31"/>
  <c r="L463" i="31"/>
  <c r="O462" i="31"/>
  <c r="M462" i="31"/>
  <c r="L462" i="31"/>
  <c r="O461" i="31"/>
  <c r="N461" i="31"/>
  <c r="M461" i="31"/>
  <c r="L461" i="31"/>
  <c r="O460" i="31"/>
  <c r="M460" i="31"/>
  <c r="L460" i="31"/>
  <c r="O459" i="31"/>
  <c r="N459" i="31"/>
  <c r="M459" i="31"/>
  <c r="L459" i="31"/>
  <c r="O458" i="31"/>
  <c r="M458" i="31"/>
  <c r="L458" i="31"/>
  <c r="O457" i="31"/>
  <c r="N457" i="31"/>
  <c r="M457" i="31"/>
  <c r="L457" i="31"/>
  <c r="O456" i="31"/>
  <c r="M456" i="31"/>
  <c r="L456" i="31"/>
  <c r="O455" i="31"/>
  <c r="N455" i="31"/>
  <c r="M455" i="31"/>
  <c r="L455" i="31"/>
  <c r="O454" i="31"/>
  <c r="N454" i="31"/>
  <c r="M454" i="31"/>
  <c r="L454" i="31"/>
  <c r="O453" i="31"/>
  <c r="N453" i="31"/>
  <c r="M453" i="31"/>
  <c r="L453" i="31"/>
  <c r="O452" i="31"/>
  <c r="N452" i="31"/>
  <c r="M452" i="31"/>
  <c r="L452" i="31"/>
  <c r="O451" i="31"/>
  <c r="N451" i="31"/>
  <c r="M451" i="31"/>
  <c r="L451" i="31"/>
  <c r="O450" i="31"/>
  <c r="N450" i="31"/>
  <c r="M450" i="31"/>
  <c r="L450" i="31"/>
  <c r="O449" i="31"/>
  <c r="N449" i="31"/>
  <c r="M449" i="31"/>
  <c r="L449" i="31"/>
  <c r="O448" i="31"/>
  <c r="N448" i="31"/>
  <c r="M448" i="31"/>
  <c r="L448" i="31"/>
  <c r="O447" i="31"/>
  <c r="N447" i="31"/>
  <c r="M447" i="31"/>
  <c r="L447" i="31"/>
  <c r="O446" i="31"/>
  <c r="N446" i="31"/>
  <c r="M446" i="31"/>
  <c r="L446" i="31"/>
  <c r="O445" i="31"/>
  <c r="N445" i="31"/>
  <c r="M445" i="31"/>
  <c r="L445" i="31"/>
  <c r="O444" i="31"/>
  <c r="N444" i="31"/>
  <c r="M444" i="31"/>
  <c r="L444" i="31"/>
  <c r="O443" i="31"/>
  <c r="N443" i="31"/>
  <c r="M443" i="31"/>
  <c r="L443" i="31"/>
  <c r="O442" i="31"/>
  <c r="N442" i="31"/>
  <c r="M442" i="31"/>
  <c r="L442" i="31"/>
  <c r="O441" i="31"/>
  <c r="N441" i="31"/>
  <c r="M441" i="31"/>
  <c r="L441" i="31"/>
  <c r="O440" i="31"/>
  <c r="N440" i="31"/>
  <c r="M440" i="31"/>
  <c r="L440" i="31"/>
  <c r="O439" i="31"/>
  <c r="N439" i="31"/>
  <c r="M439" i="31"/>
  <c r="L439" i="31"/>
  <c r="O438" i="31"/>
  <c r="N438" i="31"/>
  <c r="M438" i="31"/>
  <c r="L438" i="31"/>
  <c r="O437" i="31"/>
  <c r="N437" i="31"/>
  <c r="M437" i="31"/>
  <c r="L437" i="31"/>
  <c r="O436" i="31"/>
  <c r="N436" i="31"/>
  <c r="M436" i="31"/>
  <c r="L436" i="31"/>
  <c r="O435" i="31"/>
  <c r="N435" i="31"/>
  <c r="M435" i="31"/>
  <c r="L435" i="31"/>
  <c r="O434" i="31"/>
  <c r="N434" i="31"/>
  <c r="M434" i="31"/>
  <c r="L434" i="31"/>
  <c r="O433" i="31"/>
  <c r="N433" i="31"/>
  <c r="M433" i="31"/>
  <c r="L433" i="31"/>
  <c r="O432" i="31"/>
  <c r="N432" i="31"/>
  <c r="M432" i="31"/>
  <c r="L432" i="31"/>
  <c r="O431" i="31"/>
  <c r="N431" i="31"/>
  <c r="M431" i="31"/>
  <c r="L431" i="31"/>
  <c r="O430" i="31"/>
  <c r="N430" i="31"/>
  <c r="M430" i="31"/>
  <c r="L430" i="31"/>
  <c r="O429" i="31"/>
  <c r="N429" i="31"/>
  <c r="M429" i="31"/>
  <c r="L429" i="31"/>
  <c r="O428" i="31"/>
  <c r="N428" i="31"/>
  <c r="M428" i="31"/>
  <c r="L428" i="31"/>
  <c r="O427" i="31"/>
  <c r="N427" i="31"/>
  <c r="M427" i="31"/>
  <c r="L427" i="31"/>
  <c r="O426" i="31"/>
  <c r="N426" i="31"/>
  <c r="M426" i="31"/>
  <c r="L426" i="31"/>
  <c r="O425" i="31"/>
  <c r="N425" i="31"/>
  <c r="M425" i="31"/>
  <c r="L425" i="31"/>
  <c r="O424" i="31"/>
  <c r="N424" i="31"/>
  <c r="M424" i="31"/>
  <c r="L424" i="31"/>
  <c r="O423" i="31"/>
  <c r="N423" i="31"/>
  <c r="M423" i="31"/>
  <c r="L423" i="31"/>
  <c r="O422" i="31"/>
  <c r="N422" i="31"/>
  <c r="M422" i="31"/>
  <c r="L422" i="31"/>
  <c r="O421" i="31"/>
  <c r="N421" i="31"/>
  <c r="M421" i="31"/>
  <c r="L421" i="31"/>
  <c r="O420" i="31"/>
  <c r="N420" i="31"/>
  <c r="M420" i="31"/>
  <c r="L420" i="31"/>
  <c r="O419" i="31"/>
  <c r="N419" i="31"/>
  <c r="M419" i="31"/>
  <c r="L419" i="31"/>
  <c r="O418" i="31"/>
  <c r="N418" i="31"/>
  <c r="M418" i="31"/>
  <c r="L418" i="31"/>
  <c r="O417" i="31"/>
  <c r="N417" i="31"/>
  <c r="M417" i="31"/>
  <c r="L417" i="31"/>
  <c r="O416" i="31"/>
  <c r="N416" i="31"/>
  <c r="M416" i="31"/>
  <c r="L416" i="31"/>
  <c r="O415" i="31"/>
  <c r="N415" i="31"/>
  <c r="M415" i="31"/>
  <c r="L415" i="31"/>
  <c r="O414" i="31"/>
  <c r="N414" i="31"/>
  <c r="M414" i="31"/>
  <c r="L414" i="31"/>
  <c r="O413" i="31"/>
  <c r="N413" i="31"/>
  <c r="M413" i="31"/>
  <c r="L413" i="31"/>
  <c r="O412" i="31"/>
  <c r="N412" i="31"/>
  <c r="M412" i="31"/>
  <c r="L412" i="31"/>
  <c r="O411" i="31"/>
  <c r="N411" i="31"/>
  <c r="M411" i="31"/>
  <c r="L411" i="31"/>
  <c r="O410" i="31"/>
  <c r="N410" i="31"/>
  <c r="M410" i="31"/>
  <c r="L410" i="31"/>
  <c r="O409" i="31"/>
  <c r="N409" i="31"/>
  <c r="M409" i="31"/>
  <c r="L409" i="31"/>
  <c r="O408" i="31"/>
  <c r="N408" i="31"/>
  <c r="M408" i="31"/>
  <c r="L408" i="31"/>
  <c r="O407" i="31"/>
  <c r="N407" i="31"/>
  <c r="M407" i="31"/>
  <c r="L407" i="31"/>
  <c r="O406" i="31"/>
  <c r="N406" i="31"/>
  <c r="M406" i="31"/>
  <c r="L406" i="31"/>
  <c r="O405" i="31"/>
  <c r="N405" i="31"/>
  <c r="M405" i="31"/>
  <c r="L405" i="31"/>
  <c r="O404" i="31"/>
  <c r="N404" i="31"/>
  <c r="M404" i="31"/>
  <c r="L404" i="31"/>
  <c r="O403" i="31"/>
  <c r="N403" i="31"/>
  <c r="M403" i="31"/>
  <c r="L403" i="31"/>
  <c r="O402" i="31"/>
  <c r="N402" i="31"/>
  <c r="M402" i="31"/>
  <c r="L402" i="31"/>
  <c r="O401" i="31"/>
  <c r="N401" i="31"/>
  <c r="M401" i="31"/>
  <c r="L401" i="31"/>
  <c r="O400" i="31"/>
  <c r="N400" i="31"/>
  <c r="M400" i="31"/>
  <c r="L400" i="31"/>
  <c r="O399" i="31"/>
  <c r="N399" i="31"/>
  <c r="M399" i="31"/>
  <c r="L399" i="31"/>
  <c r="O398" i="31"/>
  <c r="N398" i="31"/>
  <c r="M398" i="31"/>
  <c r="L398" i="31"/>
  <c r="O397" i="31"/>
  <c r="N397" i="31"/>
  <c r="M397" i="31"/>
  <c r="L397" i="31"/>
  <c r="O396" i="31"/>
  <c r="N396" i="31"/>
  <c r="M396" i="31"/>
  <c r="L396" i="31"/>
  <c r="O395" i="31"/>
  <c r="N395" i="31"/>
  <c r="M395" i="31"/>
  <c r="L395" i="31"/>
  <c r="O394" i="31"/>
  <c r="N394" i="31"/>
  <c r="M394" i="31"/>
  <c r="L394" i="31"/>
  <c r="O393" i="31"/>
  <c r="N393" i="31"/>
  <c r="M393" i="31"/>
  <c r="L393" i="31"/>
  <c r="O392" i="31"/>
  <c r="N392" i="31"/>
  <c r="M392" i="31"/>
  <c r="L392" i="31"/>
  <c r="O391" i="31"/>
  <c r="N391" i="31"/>
  <c r="M391" i="31"/>
  <c r="L391" i="31"/>
  <c r="O390" i="31"/>
  <c r="N390" i="31"/>
  <c r="M390" i="31"/>
  <c r="L390" i="31"/>
  <c r="O389" i="31"/>
  <c r="N389" i="31"/>
  <c r="M389" i="31"/>
  <c r="L389" i="31"/>
  <c r="O388" i="31"/>
  <c r="N388" i="31"/>
  <c r="M388" i="31"/>
  <c r="L388" i="31"/>
  <c r="O387" i="31"/>
  <c r="N387" i="31"/>
  <c r="M387" i="31"/>
  <c r="L387" i="31"/>
  <c r="O386" i="31"/>
  <c r="N386" i="31"/>
  <c r="M386" i="31"/>
  <c r="L386" i="31"/>
  <c r="O385" i="31"/>
  <c r="N385" i="31"/>
  <c r="M385" i="31"/>
  <c r="L385" i="31"/>
  <c r="O384" i="31"/>
  <c r="N384" i="31"/>
  <c r="M384" i="31"/>
  <c r="L384" i="31"/>
  <c r="O383" i="31"/>
  <c r="N383" i="31"/>
  <c r="M383" i="31"/>
  <c r="L383" i="31"/>
  <c r="O382" i="31"/>
  <c r="N382" i="31"/>
  <c r="M382" i="31"/>
  <c r="L382" i="31"/>
  <c r="O381" i="31"/>
  <c r="N381" i="31"/>
  <c r="M381" i="31"/>
  <c r="L381" i="31"/>
  <c r="O380" i="31"/>
  <c r="N380" i="31"/>
  <c r="M380" i="31"/>
  <c r="L380" i="31"/>
  <c r="O379" i="31"/>
  <c r="N379" i="31"/>
  <c r="M379" i="31"/>
  <c r="L379" i="31"/>
  <c r="O378" i="31"/>
  <c r="N378" i="31"/>
  <c r="M378" i="31"/>
  <c r="L378" i="31"/>
  <c r="O377" i="31"/>
  <c r="N377" i="31"/>
  <c r="M377" i="31"/>
  <c r="L377" i="31"/>
  <c r="O376" i="31"/>
  <c r="N376" i="31"/>
  <c r="M376" i="31"/>
  <c r="L376" i="31"/>
  <c r="O375" i="31"/>
  <c r="N375" i="31"/>
  <c r="M375" i="31"/>
  <c r="L375" i="31"/>
  <c r="O374" i="31"/>
  <c r="N374" i="31"/>
  <c r="M374" i="31"/>
  <c r="L374" i="31"/>
  <c r="O373" i="31"/>
  <c r="N373" i="31"/>
  <c r="M373" i="31"/>
  <c r="L373" i="31"/>
  <c r="O372" i="31"/>
  <c r="N372" i="31"/>
  <c r="M372" i="31"/>
  <c r="L372" i="31"/>
  <c r="O371" i="31"/>
  <c r="N371" i="31"/>
  <c r="M371" i="31"/>
  <c r="L371" i="31"/>
  <c r="O370" i="31"/>
  <c r="N370" i="31"/>
  <c r="M370" i="31"/>
  <c r="L370" i="31"/>
  <c r="O369" i="31"/>
  <c r="N369" i="31"/>
  <c r="M369" i="31"/>
  <c r="L369" i="31"/>
  <c r="O368" i="31"/>
  <c r="N368" i="31"/>
  <c r="M368" i="31"/>
  <c r="L368" i="31"/>
  <c r="O367" i="31"/>
  <c r="N367" i="31"/>
  <c r="M367" i="31"/>
  <c r="L367" i="31"/>
  <c r="O366" i="31"/>
  <c r="N366" i="31"/>
  <c r="M366" i="31"/>
  <c r="L366" i="31"/>
  <c r="O365" i="31"/>
  <c r="N365" i="31"/>
  <c r="M365" i="31"/>
  <c r="L365" i="31"/>
  <c r="O364" i="31"/>
  <c r="N364" i="31"/>
  <c r="M364" i="31"/>
  <c r="L364" i="31"/>
  <c r="O363" i="31"/>
  <c r="N363" i="31"/>
  <c r="M363" i="31"/>
  <c r="L363" i="31"/>
  <c r="O362" i="31"/>
  <c r="N362" i="31"/>
  <c r="M362" i="31"/>
  <c r="L362" i="31"/>
  <c r="O361" i="31"/>
  <c r="N361" i="31"/>
  <c r="M361" i="31"/>
  <c r="L361" i="31"/>
  <c r="O360" i="31"/>
  <c r="N360" i="31"/>
  <c r="M360" i="31"/>
  <c r="L360" i="31"/>
  <c r="O359" i="31"/>
  <c r="N359" i="31"/>
  <c r="M359" i="31"/>
  <c r="L359" i="31"/>
  <c r="O358" i="31"/>
  <c r="N358" i="31"/>
  <c r="M358" i="31"/>
  <c r="L358" i="31"/>
  <c r="O357" i="31"/>
  <c r="N357" i="31"/>
  <c r="M357" i="31"/>
  <c r="L357" i="31"/>
  <c r="O356" i="31"/>
  <c r="N356" i="31"/>
  <c r="M356" i="31"/>
  <c r="L356" i="31"/>
  <c r="O355" i="31"/>
  <c r="N355" i="31"/>
  <c r="M355" i="31"/>
  <c r="L355" i="31"/>
  <c r="O354" i="31"/>
  <c r="N354" i="31"/>
  <c r="M354" i="31"/>
  <c r="L354" i="31"/>
  <c r="O353" i="31"/>
  <c r="N353" i="31"/>
  <c r="M353" i="31"/>
  <c r="L353" i="31"/>
  <c r="O352" i="31"/>
  <c r="N352" i="31"/>
  <c r="M352" i="31"/>
  <c r="L352" i="31"/>
  <c r="O351" i="31"/>
  <c r="N351" i="31"/>
  <c r="M351" i="31"/>
  <c r="L351" i="31"/>
  <c r="O350" i="31"/>
  <c r="N350" i="31"/>
  <c r="M350" i="31"/>
  <c r="L350" i="31"/>
  <c r="O349" i="31"/>
  <c r="N349" i="31"/>
  <c r="M349" i="31"/>
  <c r="L349" i="31"/>
  <c r="O348" i="31"/>
  <c r="N348" i="31"/>
  <c r="M348" i="31"/>
  <c r="L348" i="31"/>
  <c r="O347" i="31"/>
  <c r="N347" i="31"/>
  <c r="M347" i="31"/>
  <c r="L347" i="31"/>
  <c r="O346" i="31"/>
  <c r="N346" i="31"/>
  <c r="M346" i="31"/>
  <c r="L346" i="31"/>
  <c r="O345" i="31"/>
  <c r="N345" i="31"/>
  <c r="M345" i="31"/>
  <c r="L345" i="31"/>
  <c r="O344" i="31"/>
  <c r="N344" i="31"/>
  <c r="M344" i="31"/>
  <c r="L344" i="31"/>
  <c r="O343" i="31"/>
  <c r="N343" i="31"/>
  <c r="M343" i="31"/>
  <c r="L343" i="31"/>
  <c r="O342" i="31"/>
  <c r="N342" i="31"/>
  <c r="M342" i="31"/>
  <c r="L342" i="31"/>
  <c r="O341" i="31"/>
  <c r="N341" i="31"/>
  <c r="M341" i="31"/>
  <c r="L341" i="31"/>
  <c r="O340" i="31"/>
  <c r="N340" i="31"/>
  <c r="M340" i="31"/>
  <c r="L340" i="31"/>
  <c r="O339" i="31"/>
  <c r="N339" i="31"/>
  <c r="M339" i="31"/>
  <c r="L339" i="31"/>
  <c r="O338" i="31"/>
  <c r="N338" i="31"/>
  <c r="M338" i="31"/>
  <c r="L338" i="31"/>
  <c r="O337" i="31"/>
  <c r="N337" i="31"/>
  <c r="M337" i="31"/>
  <c r="L337" i="31"/>
  <c r="O336" i="31"/>
  <c r="N336" i="31"/>
  <c r="M336" i="31"/>
  <c r="L336" i="31"/>
  <c r="O335" i="31"/>
  <c r="N335" i="31"/>
  <c r="M335" i="31"/>
  <c r="L335" i="31"/>
  <c r="O334" i="31"/>
  <c r="N334" i="31"/>
  <c r="M334" i="31"/>
  <c r="L334" i="31"/>
  <c r="O333" i="31"/>
  <c r="N333" i="31"/>
  <c r="M333" i="31"/>
  <c r="L333" i="31"/>
  <c r="O332" i="31"/>
  <c r="N332" i="31"/>
  <c r="M332" i="31"/>
  <c r="L332" i="31"/>
  <c r="O331" i="31"/>
  <c r="N331" i="31"/>
  <c r="M331" i="31"/>
  <c r="L331" i="31"/>
  <c r="O330" i="31"/>
  <c r="N330" i="31"/>
  <c r="M330" i="31"/>
  <c r="L330" i="31"/>
  <c r="O329" i="31"/>
  <c r="N329" i="31"/>
  <c r="M329" i="31"/>
  <c r="L329" i="31"/>
  <c r="O328" i="31"/>
  <c r="N328" i="31"/>
  <c r="M328" i="31"/>
  <c r="L328" i="31"/>
  <c r="O327" i="31"/>
  <c r="N327" i="31"/>
  <c r="M327" i="31"/>
  <c r="L327" i="31"/>
  <c r="O326" i="31"/>
  <c r="N326" i="31"/>
  <c r="M326" i="31"/>
  <c r="L326" i="31"/>
  <c r="O325" i="31"/>
  <c r="N325" i="31"/>
  <c r="M325" i="31"/>
  <c r="L325" i="31"/>
  <c r="O324" i="31"/>
  <c r="N324" i="31"/>
  <c r="M324" i="31"/>
  <c r="L324" i="31"/>
  <c r="O323" i="31"/>
  <c r="N323" i="31"/>
  <c r="M323" i="31"/>
  <c r="L323" i="31"/>
  <c r="O322" i="31"/>
  <c r="N322" i="31"/>
  <c r="M322" i="31"/>
  <c r="L322" i="31"/>
  <c r="O321" i="31"/>
  <c r="N321" i="31"/>
  <c r="M321" i="31"/>
  <c r="L321" i="31"/>
  <c r="O320" i="31"/>
  <c r="N320" i="31"/>
  <c r="M320" i="31"/>
  <c r="L320" i="31"/>
  <c r="O319" i="31"/>
  <c r="N319" i="31"/>
  <c r="M319" i="31"/>
  <c r="L319" i="31"/>
  <c r="O318" i="31"/>
  <c r="N318" i="31"/>
  <c r="M318" i="31"/>
  <c r="L318" i="31"/>
  <c r="O317" i="31"/>
  <c r="N317" i="31"/>
  <c r="M317" i="31"/>
  <c r="L317" i="31"/>
  <c r="O316" i="31"/>
  <c r="N316" i="31"/>
  <c r="M316" i="31"/>
  <c r="L316" i="31"/>
  <c r="O315" i="31"/>
  <c r="N315" i="31"/>
  <c r="M315" i="31"/>
  <c r="L315" i="31"/>
  <c r="O314" i="31"/>
  <c r="N314" i="31"/>
  <c r="M314" i="31"/>
  <c r="L314" i="31"/>
  <c r="O313" i="31"/>
  <c r="N313" i="31"/>
  <c r="M313" i="31"/>
  <c r="L313" i="31"/>
  <c r="O312" i="31"/>
  <c r="N312" i="31"/>
  <c r="M312" i="31"/>
  <c r="L312" i="31"/>
  <c r="O311" i="31"/>
  <c r="N311" i="31"/>
  <c r="M311" i="31"/>
  <c r="L311" i="31"/>
  <c r="O310" i="31"/>
  <c r="N310" i="31"/>
  <c r="M310" i="31"/>
  <c r="L310" i="31"/>
  <c r="O309" i="31"/>
  <c r="N309" i="31"/>
  <c r="M309" i="31"/>
  <c r="L309" i="31"/>
  <c r="O308" i="31"/>
  <c r="N308" i="31"/>
  <c r="M308" i="31"/>
  <c r="L308" i="31"/>
  <c r="O307" i="31"/>
  <c r="N307" i="31"/>
  <c r="M307" i="31"/>
  <c r="L307" i="31"/>
  <c r="O306" i="31"/>
  <c r="N306" i="31"/>
  <c r="M306" i="31"/>
  <c r="L306" i="31"/>
  <c r="O305" i="31"/>
  <c r="N305" i="31"/>
  <c r="M305" i="31"/>
  <c r="L305" i="31"/>
  <c r="O304" i="31"/>
  <c r="N304" i="31"/>
  <c r="M304" i="31"/>
  <c r="L304" i="31"/>
  <c r="O303" i="31"/>
  <c r="N303" i="31"/>
  <c r="M303" i="31"/>
  <c r="L303" i="31"/>
  <c r="O302" i="31"/>
  <c r="N302" i="31"/>
  <c r="M302" i="31"/>
  <c r="L302" i="31"/>
  <c r="O301" i="31"/>
  <c r="N301" i="31"/>
  <c r="M301" i="31"/>
  <c r="L301" i="31"/>
  <c r="O300" i="31"/>
  <c r="N300" i="31"/>
  <c r="M300" i="31"/>
  <c r="L300" i="31"/>
  <c r="O299" i="31"/>
  <c r="N299" i="31"/>
  <c r="M299" i="31"/>
  <c r="L299" i="31"/>
  <c r="O298" i="31"/>
  <c r="N298" i="31"/>
  <c r="M298" i="31"/>
  <c r="L298" i="31"/>
  <c r="O297" i="31"/>
  <c r="N297" i="31"/>
  <c r="M297" i="31"/>
  <c r="L297" i="31"/>
  <c r="O296" i="31"/>
  <c r="N296" i="31"/>
  <c r="M296" i="31"/>
  <c r="L296" i="31"/>
  <c r="O295" i="31"/>
  <c r="N295" i="31"/>
  <c r="M295" i="31"/>
  <c r="L295" i="31"/>
  <c r="O294" i="31"/>
  <c r="N294" i="31"/>
  <c r="M294" i="31"/>
  <c r="L294" i="31"/>
  <c r="O293" i="31"/>
  <c r="N293" i="31"/>
  <c r="M293" i="31"/>
  <c r="L293" i="31"/>
  <c r="O292" i="31"/>
  <c r="N292" i="31"/>
  <c r="M292" i="31"/>
  <c r="L292" i="31"/>
  <c r="O291" i="31"/>
  <c r="N291" i="31"/>
  <c r="M291" i="31"/>
  <c r="L291" i="31"/>
  <c r="O290" i="31"/>
  <c r="N290" i="31"/>
  <c r="M290" i="31"/>
  <c r="L290" i="31"/>
  <c r="O289" i="31"/>
  <c r="N289" i="31"/>
  <c r="M289" i="31"/>
  <c r="L289" i="31"/>
  <c r="O288" i="31"/>
  <c r="N288" i="31"/>
  <c r="M288" i="31"/>
  <c r="L288" i="31"/>
  <c r="O287" i="31"/>
  <c r="N287" i="31"/>
  <c r="M287" i="31"/>
  <c r="L287" i="31"/>
  <c r="O286" i="31"/>
  <c r="N286" i="31"/>
  <c r="M286" i="31"/>
  <c r="L286" i="31"/>
  <c r="O285" i="31"/>
  <c r="N285" i="31"/>
  <c r="M285" i="31"/>
  <c r="L285" i="31"/>
  <c r="O284" i="31"/>
  <c r="N284" i="31"/>
  <c r="M284" i="31"/>
  <c r="L284" i="31"/>
  <c r="O283" i="31"/>
  <c r="N283" i="31"/>
  <c r="M283" i="31"/>
  <c r="L283" i="31"/>
  <c r="O282" i="31"/>
  <c r="N282" i="31"/>
  <c r="M282" i="31"/>
  <c r="L282" i="31"/>
  <c r="O281" i="31"/>
  <c r="N281" i="31"/>
  <c r="M281" i="31"/>
  <c r="L281" i="31"/>
  <c r="O280" i="31"/>
  <c r="N280" i="31"/>
  <c r="M280" i="31"/>
  <c r="L280" i="31"/>
  <c r="O279" i="31"/>
  <c r="N279" i="31"/>
  <c r="M279" i="31"/>
  <c r="L279" i="31"/>
  <c r="O278" i="31"/>
  <c r="N278" i="31"/>
  <c r="M278" i="31"/>
  <c r="L278" i="31"/>
  <c r="O277" i="31"/>
  <c r="N277" i="31"/>
  <c r="M277" i="31"/>
  <c r="L277" i="31"/>
  <c r="O276" i="31"/>
  <c r="N276" i="31"/>
  <c r="M276" i="31"/>
  <c r="L276" i="31"/>
  <c r="O275" i="31"/>
  <c r="N275" i="31"/>
  <c r="M275" i="31"/>
  <c r="L275" i="31"/>
  <c r="O274" i="31"/>
  <c r="N274" i="31"/>
  <c r="M274" i="31"/>
  <c r="L274" i="31"/>
  <c r="O273" i="31"/>
  <c r="N273" i="31"/>
  <c r="M273" i="31"/>
  <c r="L273" i="31"/>
  <c r="O272" i="31"/>
  <c r="N272" i="31"/>
  <c r="M272" i="31"/>
  <c r="L272" i="31"/>
  <c r="O271" i="31"/>
  <c r="N271" i="31"/>
  <c r="M271" i="31"/>
  <c r="L271" i="31"/>
  <c r="O270" i="31"/>
  <c r="N270" i="31"/>
  <c r="M270" i="31"/>
  <c r="L270" i="31"/>
  <c r="O269" i="31"/>
  <c r="N269" i="31"/>
  <c r="M269" i="31"/>
  <c r="L269" i="31"/>
  <c r="O268" i="31"/>
  <c r="N268" i="31"/>
  <c r="M268" i="31"/>
  <c r="L268" i="31"/>
  <c r="O267" i="31"/>
  <c r="N267" i="31"/>
  <c r="M267" i="31"/>
  <c r="L267" i="31"/>
  <c r="O266" i="31"/>
  <c r="N266" i="31"/>
  <c r="M266" i="31"/>
  <c r="L266" i="31"/>
  <c r="O265" i="31"/>
  <c r="N265" i="31"/>
  <c r="M265" i="31"/>
  <c r="L265" i="31"/>
  <c r="O264" i="31"/>
  <c r="N264" i="31"/>
  <c r="M264" i="31"/>
  <c r="L264" i="31"/>
  <c r="O263" i="31"/>
  <c r="N263" i="31"/>
  <c r="M263" i="31"/>
  <c r="L263" i="31"/>
  <c r="O262" i="31"/>
  <c r="N262" i="31"/>
  <c r="M262" i="31"/>
  <c r="L262" i="31"/>
  <c r="O261" i="31"/>
  <c r="N261" i="31"/>
  <c r="M261" i="31"/>
  <c r="L261" i="31"/>
  <c r="O260" i="31"/>
  <c r="N260" i="31"/>
  <c r="M260" i="31"/>
  <c r="L260" i="31"/>
  <c r="O259" i="31"/>
  <c r="N259" i="31"/>
  <c r="M259" i="31"/>
  <c r="L259" i="31"/>
  <c r="O258" i="31"/>
  <c r="N258" i="31"/>
  <c r="M258" i="31"/>
  <c r="L258" i="31"/>
  <c r="O257" i="31"/>
  <c r="N257" i="31"/>
  <c r="M257" i="31"/>
  <c r="L257" i="31"/>
  <c r="O256" i="31"/>
  <c r="N256" i="31"/>
  <c r="M256" i="31"/>
  <c r="L256" i="31"/>
  <c r="O255" i="31"/>
  <c r="N255" i="31"/>
  <c r="M255" i="31"/>
  <c r="L255" i="31"/>
  <c r="O254" i="31"/>
  <c r="N254" i="31"/>
  <c r="M254" i="31"/>
  <c r="L254" i="31"/>
  <c r="O253" i="31"/>
  <c r="N253" i="31"/>
  <c r="M253" i="31"/>
  <c r="L253" i="31"/>
  <c r="O252" i="31"/>
  <c r="N252" i="31"/>
  <c r="M252" i="31"/>
  <c r="L252" i="31"/>
  <c r="O251" i="31"/>
  <c r="N251" i="31"/>
  <c r="M251" i="31"/>
  <c r="L251" i="31"/>
  <c r="O250" i="31"/>
  <c r="N250" i="31"/>
  <c r="M250" i="31"/>
  <c r="L250" i="31"/>
  <c r="O249" i="31"/>
  <c r="N249" i="31"/>
  <c r="M249" i="31"/>
  <c r="L249" i="31"/>
  <c r="O248" i="31"/>
  <c r="N248" i="31"/>
  <c r="M248" i="31"/>
  <c r="L248" i="31"/>
  <c r="O247" i="31"/>
  <c r="N247" i="31"/>
  <c r="M247" i="31"/>
  <c r="L247" i="31"/>
  <c r="O246" i="31"/>
  <c r="N246" i="31"/>
  <c r="M246" i="31"/>
  <c r="L246" i="31"/>
  <c r="O245" i="31"/>
  <c r="N245" i="31"/>
  <c r="M245" i="31"/>
  <c r="L245" i="31"/>
  <c r="O244" i="31"/>
  <c r="N244" i="31"/>
  <c r="M244" i="31"/>
  <c r="L244" i="31"/>
  <c r="O243" i="31"/>
  <c r="N243" i="31"/>
  <c r="M243" i="31"/>
  <c r="L243" i="31"/>
  <c r="O242" i="31"/>
  <c r="N242" i="31"/>
  <c r="M242" i="31"/>
  <c r="L242" i="31"/>
  <c r="O241" i="31"/>
  <c r="N241" i="31"/>
  <c r="M241" i="31"/>
  <c r="L241" i="31"/>
  <c r="O240" i="31"/>
  <c r="N240" i="31"/>
  <c r="M240" i="31"/>
  <c r="L240" i="31"/>
  <c r="O239" i="31"/>
  <c r="N239" i="31"/>
  <c r="M239" i="31"/>
  <c r="L239" i="31"/>
  <c r="O238" i="31"/>
  <c r="N238" i="31"/>
  <c r="M238" i="31"/>
  <c r="L238" i="31"/>
  <c r="O237" i="31"/>
  <c r="N237" i="31"/>
  <c r="M237" i="31"/>
  <c r="L237" i="31"/>
  <c r="O236" i="31"/>
  <c r="N236" i="31"/>
  <c r="M236" i="31"/>
  <c r="L236" i="31"/>
  <c r="O235" i="31"/>
  <c r="N235" i="31"/>
  <c r="M235" i="31"/>
  <c r="L235" i="31"/>
  <c r="O234" i="31"/>
  <c r="N234" i="31"/>
  <c r="M234" i="31"/>
  <c r="L234" i="31"/>
  <c r="O233" i="31"/>
  <c r="N233" i="31"/>
  <c r="M233" i="31"/>
  <c r="L233" i="31"/>
  <c r="O232" i="31"/>
  <c r="N232" i="31"/>
  <c r="M232" i="31"/>
  <c r="L232" i="31"/>
  <c r="O231" i="31"/>
  <c r="N231" i="31"/>
  <c r="M231" i="31"/>
  <c r="L231" i="31"/>
  <c r="O230" i="31"/>
  <c r="N230" i="31"/>
  <c r="M230" i="31"/>
  <c r="L230" i="31"/>
  <c r="O229" i="31"/>
  <c r="N229" i="31"/>
  <c r="M229" i="31"/>
  <c r="L229" i="31"/>
  <c r="O228" i="31"/>
  <c r="N228" i="31"/>
  <c r="M228" i="31"/>
  <c r="L228" i="31"/>
  <c r="O227" i="31"/>
  <c r="N227" i="31"/>
  <c r="M227" i="31"/>
  <c r="L227" i="31"/>
  <c r="O226" i="31"/>
  <c r="N226" i="31"/>
  <c r="M226" i="31"/>
  <c r="L226" i="31"/>
  <c r="O225" i="31"/>
  <c r="N225" i="31"/>
  <c r="M225" i="31"/>
  <c r="L225" i="31"/>
  <c r="O224" i="31"/>
  <c r="N224" i="31"/>
  <c r="M224" i="31"/>
  <c r="L224" i="31"/>
  <c r="O223" i="31"/>
  <c r="N223" i="31"/>
  <c r="M223" i="31"/>
  <c r="L223" i="31"/>
  <c r="O222" i="31"/>
  <c r="N222" i="31"/>
  <c r="M222" i="31"/>
  <c r="L222" i="31"/>
  <c r="O221" i="31"/>
  <c r="N221" i="31"/>
  <c r="M221" i="31"/>
  <c r="L221" i="31"/>
  <c r="O220" i="31"/>
  <c r="N220" i="31"/>
  <c r="M220" i="31"/>
  <c r="L220" i="31"/>
  <c r="O219" i="31"/>
  <c r="N219" i="31"/>
  <c r="M219" i="31"/>
  <c r="L219" i="31"/>
  <c r="O218" i="31"/>
  <c r="N218" i="31"/>
  <c r="M218" i="31"/>
  <c r="L218" i="31"/>
  <c r="O217" i="31"/>
  <c r="N217" i="31"/>
  <c r="M217" i="31"/>
  <c r="L217" i="31"/>
  <c r="O216" i="31"/>
  <c r="N216" i="31"/>
  <c r="M216" i="31"/>
  <c r="L216" i="31"/>
  <c r="O215" i="31"/>
  <c r="N215" i="31"/>
  <c r="M215" i="31"/>
  <c r="L215" i="31"/>
  <c r="O214" i="31"/>
  <c r="N214" i="31"/>
  <c r="M214" i="31"/>
  <c r="L214" i="31"/>
  <c r="O213" i="31"/>
  <c r="N213" i="31"/>
  <c r="M213" i="31"/>
  <c r="L213" i="31"/>
  <c r="O212" i="31"/>
  <c r="N212" i="31"/>
  <c r="M212" i="31"/>
  <c r="L212" i="31"/>
  <c r="O211" i="31"/>
  <c r="N211" i="31"/>
  <c r="M211" i="31"/>
  <c r="L211" i="31"/>
  <c r="O210" i="31"/>
  <c r="N210" i="31"/>
  <c r="M210" i="31"/>
  <c r="L210" i="31"/>
  <c r="O209" i="31"/>
  <c r="N209" i="31"/>
  <c r="M209" i="31"/>
  <c r="L209" i="31"/>
  <c r="O208" i="31"/>
  <c r="N208" i="31"/>
  <c r="M208" i="31"/>
  <c r="L208" i="31"/>
  <c r="O207" i="31"/>
  <c r="N207" i="31"/>
  <c r="M207" i="31"/>
  <c r="L207" i="31"/>
  <c r="O206" i="31"/>
  <c r="N206" i="31"/>
  <c r="M206" i="31"/>
  <c r="L206" i="31"/>
  <c r="O205" i="31"/>
  <c r="N205" i="31"/>
  <c r="M205" i="31"/>
  <c r="L205" i="31"/>
  <c r="O204" i="31"/>
  <c r="N204" i="31"/>
  <c r="M204" i="31"/>
  <c r="L204" i="31"/>
  <c r="O203" i="31"/>
  <c r="N203" i="31"/>
  <c r="M203" i="31"/>
  <c r="L203" i="31"/>
  <c r="O202" i="31"/>
  <c r="N202" i="31"/>
  <c r="M202" i="31"/>
  <c r="L202" i="31"/>
  <c r="O201" i="31"/>
  <c r="N201" i="31"/>
  <c r="M201" i="31"/>
  <c r="L201" i="31"/>
  <c r="O200" i="31"/>
  <c r="N200" i="31"/>
  <c r="M200" i="31"/>
  <c r="L200" i="31"/>
  <c r="O199" i="31"/>
  <c r="N199" i="31"/>
  <c r="M199" i="31"/>
  <c r="L199" i="31"/>
  <c r="O198" i="31"/>
  <c r="N198" i="31"/>
  <c r="M198" i="31"/>
  <c r="L198" i="31"/>
  <c r="O197" i="31"/>
  <c r="N197" i="31"/>
  <c r="M197" i="31"/>
  <c r="L197" i="31"/>
  <c r="O196" i="31"/>
  <c r="N196" i="31"/>
  <c r="M196" i="31"/>
  <c r="L196" i="31"/>
  <c r="O195" i="31"/>
  <c r="N195" i="31"/>
  <c r="M195" i="31"/>
  <c r="L195" i="31"/>
  <c r="O194" i="31"/>
  <c r="N194" i="31"/>
  <c r="M194" i="31"/>
  <c r="L194" i="31"/>
  <c r="O193" i="31"/>
  <c r="N193" i="31"/>
  <c r="M193" i="31"/>
  <c r="L193" i="31"/>
  <c r="O192" i="31"/>
  <c r="N192" i="31"/>
  <c r="M192" i="31"/>
  <c r="L192" i="31"/>
  <c r="O191" i="31"/>
  <c r="N191" i="31"/>
  <c r="M191" i="31"/>
  <c r="L191" i="31"/>
  <c r="O190" i="31"/>
  <c r="N190" i="31"/>
  <c r="M190" i="31"/>
  <c r="L190" i="31"/>
  <c r="O189" i="31"/>
  <c r="N189" i="31"/>
  <c r="M189" i="31"/>
  <c r="L189" i="31"/>
  <c r="O188" i="31"/>
  <c r="N188" i="31"/>
  <c r="M188" i="31"/>
  <c r="L188" i="31"/>
  <c r="O187" i="31"/>
  <c r="N187" i="31"/>
  <c r="M187" i="31"/>
  <c r="L187" i="31"/>
  <c r="O186" i="31"/>
  <c r="N186" i="31"/>
  <c r="M186" i="31"/>
  <c r="L186" i="31"/>
  <c r="O185" i="31"/>
  <c r="N185" i="31"/>
  <c r="M185" i="31"/>
  <c r="L185" i="31"/>
  <c r="O184" i="31"/>
  <c r="N184" i="31"/>
  <c r="M184" i="31"/>
  <c r="L184" i="31"/>
  <c r="O183" i="31"/>
  <c r="N183" i="31"/>
  <c r="M183" i="31"/>
  <c r="L183" i="31"/>
  <c r="O182" i="31"/>
  <c r="N182" i="31"/>
  <c r="M182" i="31"/>
  <c r="L182" i="31"/>
  <c r="O181" i="31"/>
  <c r="N181" i="31"/>
  <c r="M181" i="31"/>
  <c r="L181" i="31"/>
  <c r="O180" i="31"/>
  <c r="N180" i="31"/>
  <c r="M180" i="31"/>
  <c r="L180" i="31"/>
  <c r="O179" i="31"/>
  <c r="N179" i="31"/>
  <c r="M179" i="31"/>
  <c r="L179" i="31"/>
  <c r="O178" i="31"/>
  <c r="N178" i="31"/>
  <c r="M178" i="31"/>
  <c r="L178" i="31"/>
  <c r="O177" i="31"/>
  <c r="N177" i="31"/>
  <c r="M177" i="31"/>
  <c r="L177" i="31"/>
  <c r="O176" i="31"/>
  <c r="N176" i="31"/>
  <c r="M176" i="31"/>
  <c r="L176" i="31"/>
  <c r="O175" i="31"/>
  <c r="N175" i="31"/>
  <c r="M175" i="31"/>
  <c r="L175" i="31"/>
  <c r="O174" i="31"/>
  <c r="N174" i="31"/>
  <c r="M174" i="31"/>
  <c r="L174" i="31"/>
  <c r="O173" i="31"/>
  <c r="N173" i="31"/>
  <c r="M173" i="31"/>
  <c r="L173" i="31"/>
  <c r="O172" i="31"/>
  <c r="N172" i="31"/>
  <c r="M172" i="31"/>
  <c r="L172" i="31"/>
  <c r="O171" i="31"/>
  <c r="N171" i="31"/>
  <c r="M171" i="31"/>
  <c r="L171" i="31"/>
  <c r="O170" i="31"/>
  <c r="N170" i="31"/>
  <c r="M170" i="31"/>
  <c r="L170" i="31"/>
  <c r="O169" i="31"/>
  <c r="N169" i="31"/>
  <c r="M169" i="31"/>
  <c r="L169" i="31"/>
  <c r="O168" i="31"/>
  <c r="N168" i="31"/>
  <c r="M168" i="31"/>
  <c r="L168" i="31"/>
  <c r="O167" i="31"/>
  <c r="N167" i="31"/>
  <c r="M167" i="31"/>
  <c r="L167" i="31"/>
  <c r="O166" i="31"/>
  <c r="N166" i="31"/>
  <c r="M166" i="31"/>
  <c r="L166" i="31"/>
  <c r="O165" i="31"/>
  <c r="N165" i="31"/>
  <c r="M165" i="31"/>
  <c r="L165" i="31"/>
  <c r="O164" i="31"/>
  <c r="N164" i="31"/>
  <c r="M164" i="31"/>
  <c r="L164" i="31"/>
  <c r="O163" i="31"/>
  <c r="N163" i="31"/>
  <c r="M163" i="31"/>
  <c r="L163" i="31"/>
  <c r="O162" i="31"/>
  <c r="N162" i="31"/>
  <c r="M162" i="31"/>
  <c r="L162" i="31"/>
  <c r="O161" i="31"/>
  <c r="N161" i="31"/>
  <c r="M161" i="31"/>
  <c r="L161" i="31"/>
  <c r="O160" i="31"/>
  <c r="N160" i="31"/>
  <c r="M160" i="31"/>
  <c r="L160" i="31"/>
  <c r="O159" i="31"/>
  <c r="N159" i="31"/>
  <c r="M159" i="31"/>
  <c r="L159" i="31"/>
  <c r="O158" i="31"/>
  <c r="N158" i="31"/>
  <c r="M158" i="31"/>
  <c r="L158" i="31"/>
  <c r="O157" i="31"/>
  <c r="N157" i="31"/>
  <c r="M157" i="31"/>
  <c r="L157" i="31"/>
  <c r="O156" i="31"/>
  <c r="N156" i="31"/>
  <c r="M156" i="31"/>
  <c r="L156" i="31"/>
  <c r="O155" i="31"/>
  <c r="N155" i="31"/>
  <c r="M155" i="31"/>
  <c r="L155" i="31"/>
  <c r="O154" i="31"/>
  <c r="N154" i="31"/>
  <c r="M154" i="31"/>
  <c r="L154" i="31"/>
  <c r="O153" i="31"/>
  <c r="N153" i="31"/>
  <c r="M153" i="31"/>
  <c r="L153" i="31"/>
  <c r="O152" i="31"/>
  <c r="N152" i="31"/>
  <c r="M152" i="31"/>
  <c r="L152" i="31"/>
  <c r="O151" i="31"/>
  <c r="N151" i="31"/>
  <c r="M151" i="31"/>
  <c r="L151" i="31"/>
  <c r="O150" i="31"/>
  <c r="N150" i="31"/>
  <c r="M150" i="31"/>
  <c r="L150" i="31"/>
  <c r="O149" i="31"/>
  <c r="N149" i="31"/>
  <c r="M149" i="31"/>
  <c r="L149" i="31"/>
  <c r="O148" i="31"/>
  <c r="N148" i="31"/>
  <c r="M148" i="31"/>
  <c r="L148" i="31"/>
  <c r="O147" i="31"/>
  <c r="N147" i="31"/>
  <c r="M147" i="31"/>
  <c r="L147" i="31"/>
  <c r="O146" i="31"/>
  <c r="N146" i="31"/>
  <c r="M146" i="31"/>
  <c r="L146" i="31"/>
  <c r="O145" i="31"/>
  <c r="N145" i="31"/>
  <c r="M145" i="31"/>
  <c r="L145" i="31"/>
  <c r="O144" i="31"/>
  <c r="N144" i="31"/>
  <c r="M144" i="31"/>
  <c r="L144" i="31"/>
  <c r="O143" i="31"/>
  <c r="N143" i="31"/>
  <c r="M143" i="31"/>
  <c r="L143" i="31"/>
  <c r="O142" i="31"/>
  <c r="N142" i="31"/>
  <c r="M142" i="31"/>
  <c r="L142" i="31"/>
  <c r="O141" i="31"/>
  <c r="N141" i="31"/>
  <c r="M141" i="31"/>
  <c r="L141" i="31"/>
  <c r="O140" i="31"/>
  <c r="N140" i="31"/>
  <c r="M140" i="31"/>
  <c r="L140" i="31"/>
  <c r="O139" i="31"/>
  <c r="N139" i="31"/>
  <c r="M139" i="31"/>
  <c r="L139" i="31"/>
  <c r="O138" i="31"/>
  <c r="N138" i="31"/>
  <c r="M138" i="31"/>
  <c r="L138" i="31"/>
  <c r="O137" i="31"/>
  <c r="N137" i="31"/>
  <c r="M137" i="31"/>
  <c r="L137" i="31"/>
  <c r="O136" i="31"/>
  <c r="N136" i="31"/>
  <c r="M136" i="31"/>
  <c r="L136" i="31"/>
  <c r="O135" i="31"/>
  <c r="N135" i="31"/>
  <c r="M135" i="31"/>
  <c r="L135" i="31"/>
  <c r="O134" i="31"/>
  <c r="N134" i="31"/>
  <c r="M134" i="31"/>
  <c r="L134" i="31"/>
  <c r="O133" i="31"/>
  <c r="N133" i="31"/>
  <c r="M133" i="31"/>
  <c r="L133" i="31"/>
  <c r="O132" i="31"/>
  <c r="N132" i="31"/>
  <c r="M132" i="31"/>
  <c r="L132" i="31"/>
  <c r="O131" i="31"/>
  <c r="N131" i="31"/>
  <c r="M131" i="31"/>
  <c r="L131" i="31"/>
  <c r="O130" i="31"/>
  <c r="N130" i="31"/>
  <c r="M130" i="31"/>
  <c r="L130" i="31"/>
  <c r="O129" i="31"/>
  <c r="N129" i="31"/>
  <c r="M129" i="31"/>
  <c r="L129" i="31"/>
  <c r="O128" i="31"/>
  <c r="N128" i="31"/>
  <c r="M128" i="31"/>
  <c r="L128" i="31"/>
  <c r="O127" i="31"/>
  <c r="N127" i="31"/>
  <c r="M127" i="31"/>
  <c r="L127" i="31"/>
  <c r="O126" i="31"/>
  <c r="N126" i="31"/>
  <c r="M126" i="31"/>
  <c r="L126" i="31"/>
  <c r="O125" i="31"/>
  <c r="N125" i="31"/>
  <c r="M125" i="31"/>
  <c r="L125" i="31"/>
  <c r="O124" i="31"/>
  <c r="N124" i="31"/>
  <c r="M124" i="31"/>
  <c r="L124" i="31"/>
  <c r="O123" i="31"/>
  <c r="N123" i="31"/>
  <c r="M123" i="31"/>
  <c r="L123" i="31"/>
  <c r="O122" i="31"/>
  <c r="N122" i="31"/>
  <c r="M122" i="31"/>
  <c r="L122" i="31"/>
  <c r="O121" i="31"/>
  <c r="N121" i="31"/>
  <c r="M121" i="31"/>
  <c r="L121" i="31"/>
  <c r="O120" i="31"/>
  <c r="N120" i="31"/>
  <c r="M120" i="31"/>
  <c r="L120" i="31"/>
  <c r="O119" i="31"/>
  <c r="N119" i="31"/>
  <c r="M119" i="31"/>
  <c r="L119" i="31"/>
  <c r="O118" i="31"/>
  <c r="N118" i="31"/>
  <c r="M118" i="31"/>
  <c r="L118" i="31"/>
  <c r="O117" i="31"/>
  <c r="N117" i="31"/>
  <c r="M117" i="31"/>
  <c r="L117" i="31"/>
  <c r="O116" i="31"/>
  <c r="N116" i="31"/>
  <c r="M116" i="31"/>
  <c r="L116" i="31"/>
  <c r="O115" i="31"/>
  <c r="N115" i="31"/>
  <c r="M115" i="31"/>
  <c r="L115" i="31"/>
  <c r="O114" i="31"/>
  <c r="N114" i="31"/>
  <c r="M114" i="31"/>
  <c r="L114" i="31"/>
  <c r="O113" i="31"/>
  <c r="N113" i="31"/>
  <c r="M113" i="31"/>
  <c r="L113" i="31"/>
  <c r="O112" i="31"/>
  <c r="N112" i="31"/>
  <c r="M112" i="31"/>
  <c r="L112" i="31"/>
  <c r="O111" i="31"/>
  <c r="N111" i="31"/>
  <c r="M111" i="31"/>
  <c r="L111" i="31"/>
  <c r="O110" i="31"/>
  <c r="N110" i="31"/>
  <c r="M110" i="31"/>
  <c r="L110" i="31"/>
  <c r="O109" i="31"/>
  <c r="N109" i="31"/>
  <c r="M109" i="31"/>
  <c r="L109" i="31"/>
  <c r="O108" i="31"/>
  <c r="N108" i="31"/>
  <c r="M108" i="31"/>
  <c r="L108" i="31"/>
  <c r="O107" i="31"/>
  <c r="N107" i="31"/>
  <c r="M107" i="31"/>
  <c r="L107" i="31"/>
  <c r="O106" i="31"/>
  <c r="N106" i="31"/>
  <c r="M106" i="31"/>
  <c r="L106" i="31"/>
  <c r="O105" i="31"/>
  <c r="N105" i="31"/>
  <c r="M105" i="31"/>
  <c r="L105" i="31"/>
  <c r="O104" i="31"/>
  <c r="N104" i="31"/>
  <c r="M104" i="31"/>
  <c r="L104" i="31"/>
  <c r="O103" i="31"/>
  <c r="N103" i="31"/>
  <c r="M103" i="31"/>
  <c r="L103" i="31"/>
  <c r="O102" i="31"/>
  <c r="N102" i="31"/>
  <c r="M102" i="31"/>
  <c r="L102" i="31"/>
  <c r="O101" i="31"/>
  <c r="N101" i="31"/>
  <c r="M101" i="31"/>
  <c r="L101" i="31"/>
  <c r="O100" i="31"/>
  <c r="N100" i="31"/>
  <c r="M100" i="31"/>
  <c r="L100" i="31"/>
  <c r="O99" i="31"/>
  <c r="N99" i="31"/>
  <c r="M99" i="31"/>
  <c r="L99" i="31"/>
  <c r="O98" i="31"/>
  <c r="N98" i="31"/>
  <c r="M98" i="31"/>
  <c r="L98" i="31"/>
  <c r="O97" i="31"/>
  <c r="N97" i="31"/>
  <c r="M97" i="31"/>
  <c r="L97" i="31"/>
  <c r="O96" i="31"/>
  <c r="N96" i="31"/>
  <c r="M96" i="31"/>
  <c r="L96" i="31"/>
  <c r="O95" i="31"/>
  <c r="N95" i="31"/>
  <c r="M95" i="31"/>
  <c r="L95" i="31"/>
  <c r="O94" i="31"/>
  <c r="N94" i="31"/>
  <c r="M94" i="31"/>
  <c r="L94" i="31"/>
  <c r="O93" i="31"/>
  <c r="N93" i="31"/>
  <c r="M93" i="31"/>
  <c r="L93" i="31"/>
  <c r="O92" i="31"/>
  <c r="N92" i="31"/>
  <c r="M92" i="31"/>
  <c r="L92" i="31"/>
  <c r="O91" i="31"/>
  <c r="N91" i="31"/>
  <c r="M91" i="31"/>
  <c r="L91" i="31"/>
  <c r="O90" i="31"/>
  <c r="N90" i="31"/>
  <c r="M90" i="31"/>
  <c r="L90" i="31"/>
  <c r="O89" i="31"/>
  <c r="N89" i="31"/>
  <c r="M89" i="31"/>
  <c r="L89" i="31"/>
  <c r="O88" i="31"/>
  <c r="N88" i="31"/>
  <c r="M88" i="31"/>
  <c r="L88" i="31"/>
  <c r="O87" i="31"/>
  <c r="N87" i="31"/>
  <c r="M87" i="31"/>
  <c r="L87" i="31"/>
  <c r="O86" i="31"/>
  <c r="N86" i="31"/>
  <c r="M86" i="31"/>
  <c r="L86" i="31"/>
  <c r="O85" i="31"/>
  <c r="N85" i="31"/>
  <c r="M85" i="31"/>
  <c r="L85" i="31"/>
  <c r="O84" i="31"/>
  <c r="N84" i="31"/>
  <c r="M84" i="31"/>
  <c r="L84" i="31"/>
  <c r="O83" i="31"/>
  <c r="N83" i="31"/>
  <c r="M83" i="31"/>
  <c r="L83" i="31"/>
  <c r="O82" i="31"/>
  <c r="N82" i="31"/>
  <c r="M82" i="31"/>
  <c r="L82" i="31"/>
  <c r="O81" i="31"/>
  <c r="N81" i="31"/>
  <c r="M81" i="31"/>
  <c r="L81" i="31"/>
  <c r="O80" i="31"/>
  <c r="N80" i="31"/>
  <c r="M80" i="31"/>
  <c r="L80" i="31"/>
  <c r="O79" i="31"/>
  <c r="N79" i="31"/>
  <c r="M79" i="31"/>
  <c r="L79" i="31"/>
  <c r="O78" i="31"/>
  <c r="N78" i="31"/>
  <c r="M78" i="31"/>
  <c r="L78" i="31"/>
  <c r="O77" i="31"/>
  <c r="N77" i="31"/>
  <c r="M77" i="31"/>
  <c r="L77" i="31"/>
  <c r="O76" i="31"/>
  <c r="N76" i="31"/>
  <c r="M76" i="31"/>
  <c r="L76" i="31"/>
  <c r="O75" i="31"/>
  <c r="N75" i="31"/>
  <c r="M75" i="31"/>
  <c r="L75" i="31"/>
  <c r="O74" i="31"/>
  <c r="N74" i="31"/>
  <c r="M74" i="31"/>
  <c r="L74" i="31"/>
  <c r="O73" i="31"/>
  <c r="N73" i="31"/>
  <c r="M73" i="31"/>
  <c r="L73" i="31"/>
  <c r="O72" i="31"/>
  <c r="N72" i="31"/>
  <c r="M72" i="31"/>
  <c r="L72" i="31"/>
  <c r="O71" i="31"/>
  <c r="N71" i="31"/>
  <c r="M71" i="31"/>
  <c r="L71" i="31"/>
  <c r="O70" i="31"/>
  <c r="N70" i="31"/>
  <c r="M70" i="31"/>
  <c r="L70" i="31"/>
  <c r="O69" i="31"/>
  <c r="N69" i="31"/>
  <c r="M69" i="31"/>
  <c r="L69" i="31"/>
  <c r="O68" i="31"/>
  <c r="N68" i="31"/>
  <c r="M68" i="31"/>
  <c r="L68" i="31"/>
  <c r="O67" i="31"/>
  <c r="N67" i="31"/>
  <c r="M67" i="31"/>
  <c r="L67" i="31"/>
  <c r="O66" i="31"/>
  <c r="N66" i="31"/>
  <c r="M66" i="31"/>
  <c r="L66" i="31"/>
  <c r="O65" i="31"/>
  <c r="N65" i="31"/>
  <c r="M65" i="31"/>
  <c r="L65" i="31"/>
  <c r="O64" i="31"/>
  <c r="N64" i="31"/>
  <c r="M64" i="31"/>
  <c r="L64" i="31"/>
  <c r="O63" i="31"/>
  <c r="N63" i="31"/>
  <c r="M63" i="31"/>
  <c r="L63" i="31"/>
  <c r="O62" i="31"/>
  <c r="N62" i="31"/>
  <c r="M62" i="31"/>
  <c r="L62" i="31"/>
  <c r="O61" i="31"/>
  <c r="N61" i="31"/>
  <c r="M61" i="31"/>
  <c r="L61" i="31"/>
  <c r="O60" i="31"/>
  <c r="N60" i="31"/>
  <c r="M60" i="31"/>
  <c r="L60" i="31"/>
  <c r="O59" i="31"/>
  <c r="N59" i="31"/>
  <c r="M59" i="31"/>
  <c r="L59" i="31"/>
  <c r="O58" i="31"/>
  <c r="N58" i="31"/>
  <c r="M58" i="31"/>
  <c r="L58" i="31"/>
  <c r="O57" i="31"/>
  <c r="N57" i="31"/>
  <c r="M57" i="31"/>
  <c r="L57" i="31"/>
  <c r="O56" i="31"/>
  <c r="N56" i="31"/>
  <c r="M56" i="31"/>
  <c r="L56" i="31"/>
  <c r="O55" i="31"/>
  <c r="N55" i="31"/>
  <c r="M55" i="31"/>
  <c r="L55" i="31"/>
  <c r="O54" i="31"/>
  <c r="N54" i="31"/>
  <c r="M54" i="31"/>
  <c r="L54" i="31"/>
  <c r="O53" i="31"/>
  <c r="N53" i="31"/>
  <c r="M53" i="31"/>
  <c r="L53" i="31"/>
  <c r="O52" i="31"/>
  <c r="N52" i="31"/>
  <c r="M52" i="31"/>
  <c r="L52" i="31"/>
  <c r="O51" i="31"/>
  <c r="N51" i="31"/>
  <c r="M51" i="31"/>
  <c r="L51" i="31"/>
  <c r="O50" i="31"/>
  <c r="N50" i="31"/>
  <c r="M50" i="31"/>
  <c r="L50" i="31"/>
  <c r="O49" i="31"/>
  <c r="N49" i="31"/>
  <c r="M49" i="31"/>
  <c r="L49" i="31"/>
  <c r="O48" i="31"/>
  <c r="N48" i="31"/>
  <c r="M48" i="31"/>
  <c r="L48" i="31"/>
  <c r="O47" i="31"/>
  <c r="N47" i="31"/>
  <c r="M47" i="31"/>
  <c r="L47" i="31"/>
  <c r="O46" i="31"/>
  <c r="N46" i="31"/>
  <c r="M46" i="31"/>
  <c r="L46" i="31"/>
  <c r="O45" i="31"/>
  <c r="N45" i="31"/>
  <c r="M45" i="31"/>
  <c r="L45" i="31"/>
  <c r="O44" i="31"/>
  <c r="N44" i="31"/>
  <c r="M44" i="31"/>
  <c r="L44" i="31"/>
  <c r="O43" i="31"/>
  <c r="N43" i="31"/>
  <c r="M43" i="31"/>
  <c r="L43" i="31"/>
  <c r="O42" i="31"/>
  <c r="N42" i="31"/>
  <c r="M42" i="31"/>
  <c r="L42" i="31"/>
  <c r="O41" i="31"/>
  <c r="N41" i="31"/>
  <c r="M41" i="31"/>
  <c r="L41" i="31"/>
  <c r="O40" i="31"/>
  <c r="N40" i="31"/>
  <c r="M40" i="31"/>
  <c r="L40" i="31"/>
  <c r="O39" i="31"/>
  <c r="N39" i="31"/>
  <c r="M39" i="31"/>
  <c r="L39" i="31"/>
  <c r="O38" i="31"/>
  <c r="N38" i="31"/>
  <c r="M38" i="31"/>
  <c r="L38" i="31"/>
  <c r="O37" i="31"/>
  <c r="N37" i="31"/>
  <c r="M37" i="31"/>
  <c r="L37" i="31"/>
  <c r="O36" i="31"/>
  <c r="N36" i="31"/>
  <c r="M36" i="31"/>
  <c r="L36" i="31"/>
  <c r="O35" i="31"/>
  <c r="N35" i="31"/>
  <c r="M35" i="31"/>
  <c r="L35" i="31"/>
  <c r="O34" i="31"/>
  <c r="N34" i="31"/>
  <c r="M34" i="31"/>
  <c r="L34" i="31"/>
  <c r="O33" i="31"/>
  <c r="N33" i="31"/>
  <c r="M33" i="31"/>
  <c r="L33" i="31"/>
  <c r="O32" i="31"/>
  <c r="N32" i="31"/>
  <c r="M32" i="31"/>
  <c r="L32" i="31"/>
  <c r="O31" i="31"/>
  <c r="N31" i="31"/>
  <c r="M31" i="31"/>
  <c r="L31" i="31"/>
  <c r="O30" i="31"/>
  <c r="N30" i="31"/>
  <c r="M30" i="31"/>
  <c r="L30" i="31"/>
  <c r="O29" i="31"/>
  <c r="N29" i="31"/>
  <c r="M29" i="31"/>
  <c r="L29" i="31"/>
  <c r="O28" i="31"/>
  <c r="N28" i="31"/>
  <c r="M28" i="31"/>
  <c r="L28" i="31"/>
  <c r="O27" i="31"/>
  <c r="N27" i="31"/>
  <c r="M27" i="31"/>
  <c r="L27" i="31"/>
  <c r="O26" i="31"/>
  <c r="N26" i="31"/>
  <c r="M26" i="31"/>
  <c r="L26" i="31"/>
  <c r="O25" i="31"/>
  <c r="N25" i="31"/>
  <c r="M25" i="31"/>
  <c r="L25" i="31"/>
  <c r="O24" i="31"/>
  <c r="N24" i="31"/>
  <c r="M24" i="31"/>
  <c r="L24" i="31"/>
  <c r="O23" i="31"/>
  <c r="N23" i="31"/>
  <c r="M23" i="31"/>
  <c r="L23" i="31"/>
  <c r="O22" i="31"/>
  <c r="N22" i="31"/>
  <c r="M22" i="31"/>
  <c r="L22" i="31"/>
  <c r="O21" i="31"/>
  <c r="N21" i="31"/>
  <c r="M21" i="31"/>
  <c r="L21" i="31"/>
  <c r="O20" i="31"/>
  <c r="N20" i="31"/>
  <c r="M20" i="31"/>
  <c r="L20" i="31"/>
  <c r="O19" i="31"/>
  <c r="N19" i="31"/>
  <c r="M19" i="31"/>
  <c r="L19" i="31"/>
  <c r="O18" i="31"/>
  <c r="N18" i="31"/>
  <c r="M18" i="31"/>
  <c r="L18" i="31"/>
  <c r="O17" i="31"/>
  <c r="N17" i="31"/>
  <c r="M17" i="31"/>
  <c r="L17" i="31"/>
  <c r="O16" i="31"/>
  <c r="N16" i="31"/>
  <c r="M16" i="31"/>
  <c r="L16" i="31"/>
  <c r="O15" i="31"/>
  <c r="N15" i="31"/>
  <c r="M15" i="31"/>
  <c r="L15" i="31"/>
  <c r="O14" i="31"/>
  <c r="N14" i="31"/>
  <c r="M14" i="31"/>
  <c r="L14" i="31"/>
  <c r="O13" i="31"/>
  <c r="N13" i="31"/>
  <c r="M13" i="31"/>
  <c r="L13" i="31"/>
  <c r="O12" i="31"/>
  <c r="N12" i="31"/>
  <c r="M12" i="31"/>
  <c r="L12" i="31"/>
  <c r="O11" i="31"/>
  <c r="N11" i="31"/>
  <c r="M11" i="31"/>
  <c r="L11" i="31"/>
  <c r="O10" i="31"/>
  <c r="N10" i="31"/>
  <c r="M10" i="31"/>
  <c r="L10" i="31"/>
  <c r="O9" i="31"/>
  <c r="N9" i="31"/>
  <c r="M9" i="31"/>
  <c r="L9" i="31"/>
  <c r="O8" i="31"/>
  <c r="N8" i="31"/>
  <c r="M8" i="31"/>
  <c r="L8" i="31"/>
  <c r="O7" i="31"/>
  <c r="N7" i="31"/>
  <c r="M7" i="31"/>
  <c r="L7" i="31"/>
  <c r="O6" i="31"/>
  <c r="N6" i="31"/>
  <c r="M6" i="31"/>
  <c r="L6" i="31"/>
  <c r="O5" i="31"/>
  <c r="N5" i="31"/>
  <c r="M5" i="31"/>
  <c r="L5" i="31"/>
  <c r="O4" i="31"/>
  <c r="N4" i="31"/>
  <c r="M4" i="31"/>
  <c r="L4" i="31"/>
  <c r="O3" i="31"/>
  <c r="N3" i="31"/>
  <c r="M3" i="31"/>
  <c r="L3" i="31"/>
  <c r="O2" i="31"/>
  <c r="N2" i="31"/>
  <c r="M2" i="31"/>
  <c r="L2" i="31"/>
  <c r="K2" i="30"/>
  <c r="L2" i="30"/>
  <c r="M2" i="30"/>
  <c r="K3" i="30"/>
  <c r="L3" i="30"/>
  <c r="M3" i="30"/>
  <c r="K4" i="30"/>
  <c r="L4" i="30"/>
  <c r="M4" i="30"/>
  <c r="K5" i="30"/>
  <c r="L5" i="30"/>
  <c r="M5" i="30"/>
  <c r="K6" i="30"/>
  <c r="L6" i="30"/>
  <c r="M6" i="30"/>
  <c r="K7" i="30"/>
  <c r="L7" i="30"/>
  <c r="M7" i="30"/>
  <c r="K8" i="30"/>
  <c r="L8" i="30"/>
  <c r="M8" i="30"/>
  <c r="K9" i="30"/>
  <c r="L9" i="30"/>
  <c r="M9" i="30"/>
  <c r="K10" i="30"/>
  <c r="L10" i="30"/>
  <c r="M10" i="30"/>
  <c r="K11" i="30"/>
  <c r="L11" i="30"/>
  <c r="M11" i="30"/>
  <c r="K12" i="30"/>
  <c r="L12" i="30"/>
  <c r="M12" i="30"/>
  <c r="K13" i="30"/>
  <c r="L13" i="30"/>
  <c r="M13" i="30"/>
  <c r="K14" i="30"/>
  <c r="L14" i="30"/>
  <c r="M14" i="30"/>
  <c r="K15" i="30"/>
  <c r="L15" i="30"/>
  <c r="M15" i="30"/>
  <c r="K16" i="30"/>
  <c r="L16" i="30"/>
  <c r="M16" i="30"/>
  <c r="K17" i="30"/>
  <c r="L17" i="30"/>
  <c r="M17" i="30"/>
  <c r="K18" i="30"/>
  <c r="L18" i="30"/>
  <c r="M18" i="30"/>
  <c r="K19" i="30"/>
  <c r="L19" i="30"/>
  <c r="M19" i="30"/>
  <c r="K20" i="30"/>
  <c r="L20" i="30"/>
  <c r="M20" i="30"/>
  <c r="K21" i="30"/>
  <c r="L21" i="30"/>
  <c r="M21" i="30"/>
  <c r="K22" i="30"/>
  <c r="L22" i="30"/>
  <c r="M22" i="30"/>
  <c r="K23" i="30"/>
  <c r="L23" i="30"/>
  <c r="M23" i="30"/>
  <c r="K24" i="30"/>
  <c r="L24" i="30"/>
  <c r="M24" i="30"/>
  <c r="K25" i="30"/>
  <c r="L25" i="30"/>
  <c r="M25" i="30"/>
  <c r="K26" i="30"/>
  <c r="L26" i="30"/>
  <c r="M26" i="30"/>
  <c r="K27" i="30"/>
  <c r="L27" i="30"/>
  <c r="M27" i="30"/>
  <c r="K28" i="30"/>
  <c r="L28" i="30"/>
  <c r="M28" i="30"/>
  <c r="K29" i="30"/>
  <c r="L29" i="30"/>
  <c r="M29" i="30"/>
  <c r="K30" i="30"/>
  <c r="L30" i="30"/>
  <c r="M30" i="30"/>
  <c r="K31" i="30"/>
  <c r="L31" i="30"/>
  <c r="M31" i="30"/>
  <c r="K32" i="30"/>
  <c r="L32" i="30"/>
  <c r="M32" i="30"/>
  <c r="K33" i="30"/>
  <c r="L33" i="30"/>
  <c r="M33" i="30"/>
  <c r="K34" i="30"/>
  <c r="L34" i="30"/>
  <c r="M34" i="30"/>
  <c r="K35" i="30"/>
  <c r="L35" i="30"/>
  <c r="M35" i="30"/>
  <c r="K36" i="30"/>
  <c r="L36" i="30"/>
  <c r="M36" i="30"/>
  <c r="K37" i="30"/>
  <c r="L37" i="30"/>
  <c r="M37" i="30"/>
  <c r="K38" i="30"/>
  <c r="L38" i="30"/>
  <c r="M38" i="30"/>
  <c r="K39" i="30"/>
  <c r="L39" i="30"/>
  <c r="M39" i="30"/>
  <c r="K40" i="30"/>
  <c r="L40" i="30"/>
  <c r="M40" i="30"/>
  <c r="K41" i="30"/>
  <c r="L41" i="30"/>
  <c r="M41" i="30"/>
  <c r="K42" i="30"/>
  <c r="L42" i="30"/>
  <c r="M42" i="30"/>
  <c r="K43" i="30"/>
  <c r="L43" i="30"/>
  <c r="M43" i="30"/>
  <c r="K44" i="30"/>
  <c r="L44" i="30"/>
  <c r="M44" i="30"/>
  <c r="K45" i="30"/>
  <c r="L45" i="30"/>
  <c r="M45" i="30"/>
  <c r="K46" i="30"/>
  <c r="L46" i="30"/>
  <c r="M46" i="30"/>
  <c r="K47" i="30"/>
  <c r="L47" i="30"/>
  <c r="M47" i="30"/>
  <c r="K48" i="30"/>
  <c r="L48" i="30"/>
  <c r="M48" i="30"/>
  <c r="K49" i="30"/>
  <c r="L49" i="30"/>
  <c r="M49" i="30"/>
  <c r="K50" i="30"/>
  <c r="L50" i="30"/>
  <c r="M50" i="30"/>
  <c r="K51" i="30"/>
  <c r="L51" i="30"/>
  <c r="M51" i="30"/>
  <c r="K52" i="30"/>
  <c r="L52" i="30"/>
  <c r="M52" i="30"/>
  <c r="K53" i="30"/>
  <c r="L53" i="30"/>
  <c r="M53" i="30"/>
  <c r="K54" i="30"/>
  <c r="L54" i="30"/>
  <c r="M54" i="30"/>
  <c r="K55" i="30"/>
  <c r="L55" i="30"/>
  <c r="M55" i="30"/>
  <c r="K56" i="30"/>
  <c r="L56" i="30"/>
  <c r="M56" i="30"/>
  <c r="K57" i="30"/>
  <c r="L57" i="30"/>
  <c r="M57" i="30"/>
  <c r="K58" i="30"/>
  <c r="L58" i="30"/>
  <c r="M58" i="30"/>
  <c r="K59" i="30"/>
  <c r="L59" i="30"/>
  <c r="M59" i="30"/>
  <c r="K60" i="30"/>
  <c r="L60" i="30"/>
  <c r="M60" i="30"/>
  <c r="K61" i="30"/>
  <c r="L61" i="30"/>
  <c r="M61" i="30"/>
  <c r="K62" i="30"/>
  <c r="L62" i="30"/>
  <c r="M62" i="30"/>
  <c r="K63" i="30"/>
  <c r="L63" i="30"/>
  <c r="M63" i="30"/>
  <c r="K64" i="30"/>
  <c r="L64" i="30"/>
  <c r="M64" i="30"/>
  <c r="K65" i="30"/>
  <c r="L65" i="30"/>
  <c r="M65" i="30"/>
  <c r="K66" i="30"/>
  <c r="L66" i="30"/>
  <c r="M66" i="30"/>
  <c r="K67" i="30"/>
  <c r="L67" i="30"/>
  <c r="M67" i="30"/>
  <c r="K68" i="30"/>
  <c r="L68" i="30"/>
  <c r="M68" i="30"/>
  <c r="K69" i="30"/>
  <c r="L69" i="30"/>
  <c r="M69" i="30"/>
  <c r="K70" i="30"/>
  <c r="L70" i="30"/>
  <c r="M70" i="30"/>
  <c r="K71" i="30"/>
  <c r="L71" i="30"/>
  <c r="M71" i="30"/>
  <c r="K72" i="30"/>
  <c r="L72" i="30"/>
  <c r="M72" i="30"/>
  <c r="K73" i="30"/>
  <c r="L73" i="30"/>
  <c r="M73" i="30"/>
  <c r="K74" i="30"/>
  <c r="L74" i="30"/>
  <c r="M74" i="30"/>
  <c r="K75" i="30"/>
  <c r="L75" i="30"/>
  <c r="M75" i="30"/>
  <c r="K76" i="30"/>
  <c r="L76" i="30"/>
  <c r="M76" i="30"/>
  <c r="K77" i="30"/>
  <c r="L77" i="30"/>
  <c r="M77" i="30"/>
  <c r="K78" i="30"/>
  <c r="L78" i="30"/>
  <c r="M78" i="30"/>
  <c r="K79" i="30"/>
  <c r="L79" i="30"/>
  <c r="M79" i="30"/>
  <c r="K80" i="30"/>
  <c r="L80" i="30"/>
  <c r="M80" i="30"/>
  <c r="K81" i="30"/>
  <c r="L81" i="30"/>
  <c r="M81" i="30"/>
  <c r="K82" i="30"/>
  <c r="L82" i="30"/>
  <c r="M82" i="30"/>
  <c r="K83" i="30"/>
  <c r="L83" i="30"/>
  <c r="M83" i="30"/>
  <c r="K84" i="30"/>
  <c r="L84" i="30"/>
  <c r="M84" i="30"/>
  <c r="K85" i="30"/>
  <c r="L85" i="30"/>
  <c r="M85" i="30"/>
  <c r="K86" i="30"/>
  <c r="L86" i="30"/>
  <c r="M86" i="30"/>
  <c r="K87" i="30"/>
  <c r="L87" i="30"/>
  <c r="M87" i="30"/>
  <c r="K88" i="30"/>
  <c r="L88" i="30"/>
  <c r="M88" i="30"/>
  <c r="K89" i="30"/>
  <c r="L89" i="30"/>
  <c r="M89" i="30"/>
  <c r="K90" i="30"/>
  <c r="L90" i="30"/>
  <c r="M90" i="30"/>
  <c r="K91" i="30"/>
  <c r="L91" i="30"/>
  <c r="M91" i="30"/>
  <c r="K92" i="30"/>
  <c r="L92" i="30"/>
  <c r="M92" i="30"/>
  <c r="K93" i="30"/>
  <c r="L93" i="30"/>
  <c r="M93" i="30"/>
  <c r="K94" i="30"/>
  <c r="L94" i="30"/>
  <c r="M94" i="30"/>
  <c r="K95" i="30"/>
  <c r="L95" i="30"/>
  <c r="M95" i="30"/>
  <c r="K96" i="30"/>
  <c r="L96" i="30"/>
  <c r="M96" i="30"/>
  <c r="K97" i="30"/>
  <c r="L97" i="30"/>
  <c r="M97" i="30"/>
  <c r="K98" i="30"/>
  <c r="L98" i="30"/>
  <c r="M98" i="30"/>
  <c r="K99" i="30"/>
  <c r="L99" i="30"/>
  <c r="M99" i="30"/>
  <c r="K100" i="30"/>
  <c r="L100" i="30"/>
  <c r="M100" i="30"/>
  <c r="K101" i="30"/>
  <c r="L101" i="30"/>
  <c r="M101" i="30"/>
  <c r="K102" i="30"/>
  <c r="L102" i="30"/>
  <c r="M102" i="30"/>
  <c r="K103" i="30"/>
  <c r="L103" i="30"/>
  <c r="M103" i="30"/>
  <c r="K104" i="30"/>
  <c r="L104" i="30"/>
  <c r="M104" i="30"/>
  <c r="K105" i="30"/>
  <c r="L105" i="30"/>
  <c r="M105" i="30"/>
  <c r="K106" i="30"/>
  <c r="L106" i="30"/>
  <c r="M106" i="30"/>
  <c r="K107" i="30"/>
  <c r="L107" i="30"/>
  <c r="M107" i="30"/>
  <c r="K108" i="30"/>
  <c r="L108" i="30"/>
  <c r="M108" i="30"/>
  <c r="K109" i="30"/>
  <c r="L109" i="30"/>
  <c r="M109" i="30"/>
  <c r="K110" i="30"/>
  <c r="L110" i="30"/>
  <c r="M110" i="30"/>
  <c r="K111" i="30"/>
  <c r="L111" i="30"/>
  <c r="M111" i="30"/>
  <c r="K112" i="30"/>
  <c r="L112" i="30"/>
  <c r="M112" i="30"/>
  <c r="K113" i="30"/>
  <c r="L113" i="30"/>
  <c r="M113" i="30"/>
  <c r="K114" i="30"/>
  <c r="L114" i="30"/>
  <c r="M114" i="30"/>
  <c r="K115" i="30"/>
  <c r="L115" i="30"/>
  <c r="M115" i="30"/>
  <c r="K116" i="30"/>
  <c r="L116" i="30"/>
  <c r="M116" i="30"/>
  <c r="K117" i="30"/>
  <c r="L117" i="30"/>
  <c r="M117" i="30"/>
  <c r="K118" i="30"/>
  <c r="L118" i="30"/>
  <c r="M118" i="30"/>
  <c r="K119" i="30"/>
  <c r="L119" i="30"/>
  <c r="M119" i="30"/>
  <c r="K120" i="30"/>
  <c r="L120" i="30"/>
  <c r="M120" i="30"/>
  <c r="K121" i="30"/>
  <c r="L121" i="30"/>
  <c r="M121" i="30"/>
  <c r="K122" i="30"/>
  <c r="L122" i="30"/>
  <c r="M122" i="30"/>
  <c r="K123" i="30"/>
  <c r="L123" i="30"/>
  <c r="M123" i="30"/>
  <c r="K124" i="30"/>
  <c r="L124" i="30"/>
  <c r="M124" i="30"/>
  <c r="K125" i="30"/>
  <c r="L125" i="30"/>
  <c r="M125" i="30"/>
  <c r="K126" i="30"/>
  <c r="L126" i="30"/>
  <c r="M126" i="30"/>
  <c r="K127" i="30"/>
  <c r="L127" i="30"/>
  <c r="M127" i="30"/>
  <c r="K128" i="30"/>
  <c r="L128" i="30"/>
  <c r="M128" i="30"/>
  <c r="K129" i="30"/>
  <c r="L129" i="30"/>
  <c r="M129" i="30"/>
  <c r="K130" i="30"/>
  <c r="L130" i="30"/>
  <c r="M130" i="30"/>
  <c r="K131" i="30"/>
  <c r="L131" i="30"/>
  <c r="M131" i="30"/>
  <c r="K132" i="30"/>
  <c r="L132" i="30"/>
  <c r="M132" i="30"/>
  <c r="K133" i="30"/>
  <c r="L133" i="30"/>
  <c r="M133" i="30"/>
  <c r="K134" i="30"/>
  <c r="L134" i="30"/>
  <c r="M134" i="30"/>
  <c r="K135" i="30"/>
  <c r="L135" i="30"/>
  <c r="M135" i="30"/>
  <c r="K136" i="30"/>
  <c r="L136" i="30"/>
  <c r="M136" i="30"/>
  <c r="K137" i="30"/>
  <c r="L137" i="30"/>
  <c r="M137" i="30"/>
  <c r="K138" i="30"/>
  <c r="L138" i="30"/>
  <c r="M138" i="30"/>
  <c r="K139" i="30"/>
  <c r="L139" i="30"/>
  <c r="M139" i="30"/>
  <c r="K140" i="30"/>
  <c r="L140" i="30"/>
  <c r="M140" i="30"/>
  <c r="K141" i="30"/>
  <c r="L141" i="30"/>
  <c r="M141" i="30"/>
  <c r="K142" i="30"/>
  <c r="L142" i="30"/>
  <c r="M142" i="30"/>
  <c r="K143" i="30"/>
  <c r="L143" i="30"/>
  <c r="M143" i="30"/>
  <c r="K144" i="30"/>
  <c r="L144" i="30"/>
  <c r="M144" i="30"/>
  <c r="K145" i="30"/>
  <c r="L145" i="30"/>
  <c r="M145" i="30"/>
  <c r="K146" i="30"/>
  <c r="L146" i="30"/>
  <c r="M146" i="30"/>
  <c r="K147" i="30"/>
  <c r="L147" i="30"/>
  <c r="M147" i="30"/>
  <c r="K148" i="30"/>
  <c r="L148" i="30"/>
  <c r="M148" i="30"/>
  <c r="K149" i="30"/>
  <c r="L149" i="30"/>
  <c r="M149" i="30"/>
  <c r="K150" i="30"/>
  <c r="L150" i="30"/>
  <c r="M150" i="30"/>
  <c r="K151" i="30"/>
  <c r="L151" i="30"/>
  <c r="M151" i="30"/>
  <c r="K152" i="30"/>
  <c r="L152" i="30"/>
  <c r="M152" i="30"/>
  <c r="K153" i="30"/>
  <c r="L153" i="30"/>
  <c r="M153" i="30"/>
  <c r="K154" i="30"/>
  <c r="L154" i="30"/>
  <c r="M154" i="30"/>
  <c r="K155" i="30"/>
  <c r="L155" i="30"/>
  <c r="M155" i="30"/>
  <c r="K156" i="30"/>
  <c r="L156" i="30"/>
  <c r="M156" i="30"/>
  <c r="K157" i="30"/>
  <c r="L157" i="30"/>
  <c r="M157" i="30"/>
  <c r="K158" i="30"/>
  <c r="L158" i="30"/>
  <c r="M158" i="30"/>
  <c r="K159" i="30"/>
  <c r="L159" i="30"/>
  <c r="M159" i="30"/>
  <c r="K160" i="30"/>
  <c r="L160" i="30"/>
  <c r="M160" i="30"/>
  <c r="K161" i="30"/>
  <c r="L161" i="30"/>
  <c r="M161" i="30"/>
  <c r="K162" i="30"/>
  <c r="L162" i="30"/>
  <c r="M162" i="30"/>
  <c r="K163" i="30"/>
  <c r="L163" i="30"/>
  <c r="M163" i="30"/>
  <c r="K164" i="30"/>
  <c r="L164" i="30"/>
  <c r="M164" i="30"/>
  <c r="K165" i="30"/>
  <c r="L165" i="30"/>
  <c r="M165" i="30"/>
  <c r="K166" i="30"/>
  <c r="L166" i="30"/>
  <c r="M166" i="30"/>
  <c r="K167" i="30"/>
  <c r="L167" i="30"/>
  <c r="M167" i="30"/>
  <c r="K168" i="30"/>
  <c r="L168" i="30"/>
  <c r="M168" i="30"/>
  <c r="K169" i="30"/>
  <c r="L169" i="30"/>
  <c r="M169" i="30"/>
  <c r="K170" i="30"/>
  <c r="L170" i="30"/>
  <c r="M170" i="30"/>
  <c r="K171" i="30"/>
  <c r="L171" i="30"/>
  <c r="M171" i="30"/>
  <c r="K172" i="30"/>
  <c r="L172" i="30"/>
  <c r="M172" i="30"/>
  <c r="K173" i="30"/>
  <c r="L173" i="30"/>
  <c r="M173" i="30"/>
  <c r="K174" i="30"/>
  <c r="L174" i="30"/>
  <c r="M174" i="30"/>
  <c r="K175" i="30"/>
  <c r="L175" i="30"/>
  <c r="M175" i="30"/>
  <c r="K176" i="30"/>
  <c r="L176" i="30"/>
  <c r="M176" i="30"/>
  <c r="K177" i="30"/>
  <c r="L177" i="30"/>
  <c r="M177" i="30"/>
  <c r="K178" i="30"/>
  <c r="L178" i="30"/>
  <c r="M178" i="30"/>
  <c r="K179" i="30"/>
  <c r="L179" i="30"/>
  <c r="M179" i="30"/>
  <c r="K180" i="30"/>
  <c r="L180" i="30"/>
  <c r="M180" i="30"/>
  <c r="K181" i="30"/>
  <c r="L181" i="30"/>
  <c r="M181" i="30"/>
  <c r="K182" i="30"/>
  <c r="L182" i="30"/>
  <c r="M182" i="30"/>
  <c r="K183" i="30"/>
  <c r="L183" i="30"/>
  <c r="M183" i="30"/>
  <c r="K184" i="30"/>
  <c r="L184" i="30"/>
  <c r="M184" i="30"/>
  <c r="K185" i="30"/>
  <c r="L185" i="30"/>
  <c r="M185" i="30"/>
  <c r="K186" i="30"/>
  <c r="L186" i="30"/>
  <c r="M186" i="30"/>
  <c r="K187" i="30"/>
  <c r="L187" i="30"/>
  <c r="M187" i="30"/>
  <c r="K188" i="30"/>
  <c r="L188" i="30"/>
  <c r="M188" i="30"/>
  <c r="K189" i="30"/>
  <c r="L189" i="30"/>
  <c r="M189" i="30"/>
  <c r="K190" i="30"/>
  <c r="L190" i="30"/>
  <c r="M190" i="30"/>
  <c r="K191" i="30"/>
  <c r="L191" i="30"/>
  <c r="M191" i="30"/>
  <c r="K192" i="30"/>
  <c r="L192" i="30"/>
  <c r="M192" i="30"/>
  <c r="K193" i="30"/>
  <c r="L193" i="30"/>
  <c r="M193" i="30"/>
  <c r="K194" i="30"/>
  <c r="L194" i="30"/>
  <c r="M194" i="30"/>
  <c r="K195" i="30"/>
  <c r="L195" i="30"/>
  <c r="M195" i="30"/>
  <c r="K196" i="30"/>
  <c r="L196" i="30"/>
  <c r="M196" i="30"/>
  <c r="K197" i="30"/>
  <c r="L197" i="30"/>
  <c r="M197" i="30"/>
  <c r="K198" i="30"/>
  <c r="L198" i="30"/>
  <c r="M198" i="30"/>
  <c r="K199" i="30"/>
  <c r="L199" i="30"/>
  <c r="M199" i="30"/>
  <c r="K200" i="30"/>
  <c r="L200" i="30"/>
  <c r="M200" i="30"/>
  <c r="K201" i="30"/>
  <c r="L201" i="30"/>
  <c r="M201" i="30"/>
  <c r="K202" i="30"/>
  <c r="L202" i="30"/>
  <c r="M202" i="30"/>
  <c r="K203" i="30"/>
  <c r="L203" i="30"/>
  <c r="M203" i="30"/>
  <c r="K204" i="30"/>
  <c r="L204" i="30"/>
  <c r="M204" i="30"/>
  <c r="K205" i="30"/>
  <c r="L205" i="30"/>
  <c r="M205" i="30"/>
  <c r="K206" i="30"/>
  <c r="L206" i="30"/>
  <c r="M206" i="30"/>
  <c r="K207" i="30"/>
  <c r="L207" i="30"/>
  <c r="M207" i="30"/>
  <c r="K208" i="30"/>
  <c r="L208" i="30"/>
  <c r="M208" i="30"/>
  <c r="K209" i="30"/>
  <c r="L209" i="30"/>
  <c r="M209" i="30"/>
  <c r="K210" i="30"/>
  <c r="L210" i="30"/>
  <c r="M210" i="30"/>
  <c r="K211" i="30"/>
  <c r="L211" i="30"/>
  <c r="M211" i="30"/>
  <c r="K212" i="30"/>
  <c r="L212" i="30"/>
  <c r="M212" i="30"/>
  <c r="K213" i="30"/>
  <c r="L213" i="30"/>
  <c r="M213" i="30"/>
  <c r="K214" i="30"/>
  <c r="L214" i="30"/>
  <c r="M214" i="30"/>
  <c r="K215" i="30"/>
  <c r="L215" i="30"/>
  <c r="M215" i="30"/>
  <c r="K216" i="30"/>
  <c r="L216" i="30"/>
  <c r="M216" i="30"/>
  <c r="K217" i="30"/>
  <c r="L217" i="30"/>
  <c r="M217" i="30"/>
  <c r="K218" i="30"/>
  <c r="L218" i="30"/>
  <c r="M218" i="30"/>
  <c r="K219" i="30"/>
  <c r="L219" i="30"/>
  <c r="M219" i="30"/>
  <c r="K220" i="30"/>
  <c r="L220" i="30"/>
  <c r="M220" i="30"/>
  <c r="K221" i="30"/>
  <c r="L221" i="30"/>
  <c r="M221" i="30"/>
  <c r="K222" i="30"/>
  <c r="L222" i="30"/>
  <c r="M222" i="30"/>
  <c r="K223" i="30"/>
  <c r="L223" i="30"/>
  <c r="M223" i="30"/>
  <c r="K224" i="30"/>
  <c r="L224" i="30"/>
  <c r="M224" i="30"/>
  <c r="K225" i="30"/>
  <c r="L225" i="30"/>
  <c r="M225" i="30"/>
  <c r="K226" i="30"/>
  <c r="L226" i="30"/>
  <c r="M226" i="30"/>
  <c r="K227" i="30"/>
  <c r="L227" i="30"/>
  <c r="M227" i="30"/>
  <c r="K228" i="30"/>
  <c r="L228" i="30"/>
  <c r="M228" i="30"/>
  <c r="K229" i="30"/>
  <c r="L229" i="30"/>
  <c r="M229" i="30"/>
  <c r="K230" i="30"/>
  <c r="L230" i="30"/>
  <c r="M230" i="30"/>
  <c r="K231" i="30"/>
  <c r="L231" i="30"/>
  <c r="M231" i="30"/>
  <c r="K232" i="30"/>
  <c r="L232" i="30"/>
  <c r="M232" i="30"/>
  <c r="K233" i="30"/>
  <c r="L233" i="30"/>
  <c r="M233" i="30"/>
  <c r="K234" i="30"/>
  <c r="L234" i="30"/>
  <c r="M234" i="30"/>
  <c r="K235" i="30"/>
  <c r="L235" i="30"/>
  <c r="M235" i="30"/>
  <c r="K236" i="30"/>
  <c r="L236" i="30"/>
  <c r="M236" i="30"/>
  <c r="K237" i="30"/>
  <c r="L237" i="30"/>
  <c r="M237" i="30"/>
  <c r="K238" i="30"/>
  <c r="L238" i="30"/>
  <c r="M238" i="30"/>
  <c r="K239" i="30"/>
  <c r="L239" i="30"/>
  <c r="M239" i="30"/>
  <c r="K240" i="30"/>
  <c r="L240" i="30"/>
  <c r="M240" i="30"/>
  <c r="K241" i="30"/>
  <c r="L241" i="30"/>
  <c r="M241" i="30"/>
  <c r="K242" i="30"/>
  <c r="L242" i="30"/>
  <c r="M242" i="30"/>
  <c r="K243" i="30"/>
  <c r="L243" i="30"/>
  <c r="M243" i="30"/>
  <c r="K244" i="30"/>
  <c r="L244" i="30"/>
  <c r="M244" i="30"/>
  <c r="K245" i="30"/>
  <c r="L245" i="30"/>
  <c r="M245" i="30"/>
  <c r="K246" i="30"/>
  <c r="L246" i="30"/>
  <c r="M246" i="30"/>
  <c r="K247" i="30"/>
  <c r="L247" i="30"/>
  <c r="M247" i="30"/>
  <c r="K248" i="30"/>
  <c r="L248" i="30"/>
  <c r="M248" i="30"/>
  <c r="K249" i="30"/>
  <c r="L249" i="30"/>
  <c r="M249" i="30"/>
  <c r="K250" i="30"/>
  <c r="L250" i="30"/>
  <c r="M250" i="30"/>
  <c r="K251" i="30"/>
  <c r="L251" i="30"/>
  <c r="M251" i="30"/>
  <c r="K252" i="30"/>
  <c r="L252" i="30"/>
  <c r="M252" i="30"/>
  <c r="K253" i="30"/>
  <c r="L253" i="30"/>
  <c r="M253" i="30"/>
  <c r="K254" i="30"/>
  <c r="L254" i="30"/>
  <c r="M254" i="30"/>
  <c r="K255" i="30"/>
  <c r="L255" i="30"/>
  <c r="M255" i="30"/>
  <c r="K256" i="30"/>
  <c r="L256" i="30"/>
  <c r="M256" i="30"/>
  <c r="K257" i="30"/>
  <c r="L257" i="30"/>
  <c r="M257" i="30"/>
  <c r="K258" i="30"/>
  <c r="L258" i="30"/>
  <c r="M258" i="30"/>
  <c r="K259" i="30"/>
  <c r="L259" i="30"/>
  <c r="M259" i="30"/>
  <c r="K260" i="30"/>
  <c r="L260" i="30"/>
  <c r="M260" i="30"/>
  <c r="K261" i="30"/>
  <c r="L261" i="30"/>
  <c r="M261" i="30"/>
  <c r="K262" i="30"/>
  <c r="L262" i="30"/>
  <c r="M262" i="30"/>
  <c r="K263" i="30"/>
  <c r="L263" i="30"/>
  <c r="M263" i="30"/>
  <c r="K264" i="30"/>
  <c r="L264" i="30"/>
  <c r="M264" i="30"/>
  <c r="K265" i="30"/>
  <c r="L265" i="30"/>
  <c r="M265" i="30"/>
  <c r="K266" i="30"/>
  <c r="L266" i="30"/>
  <c r="M266" i="30"/>
  <c r="K267" i="30"/>
  <c r="L267" i="30"/>
  <c r="M267" i="30"/>
  <c r="K268" i="30"/>
  <c r="L268" i="30"/>
  <c r="M268" i="30"/>
  <c r="K269" i="30"/>
  <c r="L269" i="30"/>
  <c r="M269" i="30"/>
  <c r="K270" i="30"/>
  <c r="L270" i="30"/>
  <c r="M270" i="30"/>
  <c r="K271" i="30"/>
  <c r="L271" i="30"/>
  <c r="M271" i="30"/>
  <c r="K272" i="30"/>
  <c r="L272" i="30"/>
  <c r="M272" i="30"/>
  <c r="K273" i="30"/>
  <c r="L273" i="30"/>
  <c r="M273" i="30"/>
  <c r="K274" i="30"/>
  <c r="L274" i="30"/>
  <c r="M274" i="30"/>
  <c r="K275" i="30"/>
  <c r="L275" i="30"/>
  <c r="M275" i="30"/>
  <c r="K276" i="30"/>
  <c r="L276" i="30"/>
  <c r="M276" i="30"/>
  <c r="K277" i="30"/>
  <c r="L277" i="30"/>
  <c r="M277" i="30"/>
  <c r="K278" i="30"/>
  <c r="L278" i="30"/>
  <c r="M278" i="30"/>
  <c r="K279" i="30"/>
  <c r="L279" i="30"/>
  <c r="M279" i="30"/>
  <c r="K280" i="30"/>
  <c r="L280" i="30"/>
  <c r="M280" i="30"/>
  <c r="K281" i="30"/>
  <c r="L281" i="30"/>
  <c r="M281" i="30"/>
  <c r="K282" i="30"/>
  <c r="L282" i="30"/>
  <c r="M282" i="30"/>
  <c r="K283" i="30"/>
  <c r="L283" i="30"/>
  <c r="M283" i="30"/>
  <c r="K284" i="30"/>
  <c r="L284" i="30"/>
  <c r="M284" i="30"/>
  <c r="K285" i="30"/>
  <c r="L285" i="30"/>
  <c r="M285" i="30"/>
  <c r="K286" i="30"/>
  <c r="L286" i="30"/>
  <c r="M286" i="30"/>
  <c r="K287" i="30"/>
  <c r="L287" i="30"/>
  <c r="M287" i="30"/>
  <c r="K288" i="30"/>
  <c r="L288" i="30"/>
  <c r="M288" i="30"/>
  <c r="K289" i="30"/>
  <c r="L289" i="30"/>
  <c r="M289" i="30"/>
  <c r="K290" i="30"/>
  <c r="L290" i="30"/>
  <c r="M290" i="30"/>
  <c r="K291" i="30"/>
  <c r="L291" i="30"/>
  <c r="M291" i="30"/>
  <c r="K292" i="30"/>
  <c r="L292" i="30"/>
  <c r="M292" i="30"/>
  <c r="K293" i="30"/>
  <c r="L293" i="30"/>
  <c r="M293" i="30"/>
  <c r="K294" i="30"/>
  <c r="L294" i="30"/>
  <c r="M294" i="30"/>
  <c r="K295" i="30"/>
  <c r="L295" i="30"/>
  <c r="M295" i="30"/>
  <c r="K296" i="30"/>
  <c r="L296" i="30"/>
  <c r="M296" i="30"/>
  <c r="K297" i="30"/>
  <c r="L297" i="30"/>
  <c r="M297" i="30"/>
  <c r="K298" i="30"/>
  <c r="L298" i="30"/>
  <c r="M298" i="30"/>
  <c r="K299" i="30"/>
  <c r="L299" i="30"/>
  <c r="M299" i="30"/>
  <c r="K300" i="30"/>
  <c r="L300" i="30"/>
  <c r="M300" i="30"/>
  <c r="K301" i="30"/>
  <c r="L301" i="30"/>
  <c r="M301" i="30"/>
  <c r="K302" i="30"/>
  <c r="L302" i="30"/>
  <c r="M302" i="30"/>
  <c r="K303" i="30"/>
  <c r="L303" i="30"/>
  <c r="M303" i="30"/>
  <c r="K304" i="30"/>
  <c r="L304" i="30"/>
  <c r="M304" i="30"/>
  <c r="K305" i="30"/>
  <c r="L305" i="30"/>
  <c r="M305" i="30"/>
  <c r="K306" i="30"/>
  <c r="L306" i="30"/>
  <c r="M306" i="30"/>
  <c r="K307" i="30"/>
  <c r="L307" i="30"/>
  <c r="M307" i="30"/>
  <c r="K308" i="30"/>
  <c r="L308" i="30"/>
  <c r="M308" i="30"/>
  <c r="K309" i="30"/>
  <c r="L309" i="30"/>
  <c r="M309" i="30"/>
  <c r="K310" i="30"/>
  <c r="L310" i="30"/>
  <c r="M310" i="30"/>
  <c r="K311" i="30"/>
  <c r="L311" i="30"/>
  <c r="M311" i="30"/>
  <c r="K312" i="30"/>
  <c r="L312" i="30"/>
  <c r="M312" i="30"/>
  <c r="K313" i="30"/>
  <c r="L313" i="30"/>
  <c r="M313" i="30"/>
  <c r="K314" i="30"/>
  <c r="L314" i="30"/>
  <c r="M314" i="30"/>
  <c r="K315" i="30"/>
  <c r="L315" i="30"/>
  <c r="M315" i="30"/>
  <c r="K316" i="30"/>
  <c r="L316" i="30"/>
  <c r="M316" i="30"/>
  <c r="K317" i="30"/>
  <c r="L317" i="30"/>
  <c r="M317" i="30"/>
  <c r="K318" i="30"/>
  <c r="L318" i="30"/>
  <c r="M318" i="30"/>
  <c r="K319" i="30"/>
  <c r="L319" i="30"/>
  <c r="M319" i="30"/>
  <c r="K320" i="30"/>
  <c r="L320" i="30"/>
  <c r="M320" i="30"/>
  <c r="K321" i="30"/>
  <c r="L321" i="30"/>
  <c r="M321" i="30"/>
  <c r="K322" i="30"/>
  <c r="L322" i="30"/>
  <c r="M322" i="30"/>
  <c r="K323" i="30"/>
  <c r="L323" i="30"/>
  <c r="M323" i="30"/>
  <c r="K324" i="30"/>
  <c r="L324" i="30"/>
  <c r="M324" i="30"/>
  <c r="K325" i="30"/>
  <c r="L325" i="30"/>
  <c r="M325" i="30"/>
  <c r="K326" i="30"/>
  <c r="L326" i="30"/>
  <c r="M326" i="30"/>
  <c r="K327" i="30"/>
  <c r="L327" i="30"/>
  <c r="M327" i="30"/>
  <c r="K328" i="30"/>
  <c r="L328" i="30"/>
  <c r="M328" i="30"/>
  <c r="K329" i="30"/>
  <c r="L329" i="30"/>
  <c r="M329" i="30"/>
  <c r="K330" i="30"/>
  <c r="L330" i="30"/>
  <c r="M330" i="30"/>
  <c r="K331" i="30"/>
  <c r="L331" i="30"/>
  <c r="M331" i="30"/>
  <c r="K332" i="30"/>
  <c r="L332" i="30"/>
  <c r="M332" i="30"/>
  <c r="K333" i="30"/>
  <c r="L333" i="30"/>
  <c r="M333" i="30"/>
  <c r="K334" i="30"/>
  <c r="L334" i="30"/>
  <c r="M334" i="30"/>
  <c r="K335" i="30"/>
  <c r="L335" i="30"/>
  <c r="M335" i="30"/>
  <c r="K336" i="30"/>
  <c r="L336" i="30"/>
  <c r="M336" i="30"/>
  <c r="K337" i="30"/>
  <c r="L337" i="30"/>
  <c r="M337" i="30"/>
  <c r="K338" i="30"/>
  <c r="L338" i="30"/>
  <c r="M338" i="30"/>
  <c r="K339" i="30"/>
  <c r="L339" i="30"/>
  <c r="M339" i="30"/>
  <c r="K340" i="30"/>
  <c r="L340" i="30"/>
  <c r="M340" i="30"/>
  <c r="K341" i="30"/>
  <c r="L341" i="30"/>
  <c r="M341" i="30"/>
  <c r="K342" i="30"/>
  <c r="L342" i="30"/>
  <c r="M342" i="30"/>
  <c r="K343" i="30"/>
  <c r="L343" i="30"/>
  <c r="M343" i="30"/>
  <c r="L522" i="31" l="1"/>
  <c r="L525" i="31"/>
  <c r="L530" i="31"/>
  <c r="L533" i="31"/>
  <c r="L538" i="31"/>
  <c r="L541" i="31"/>
  <c r="L546" i="31"/>
  <c r="L549" i="31"/>
  <c r="L554" i="31"/>
  <c r="L557" i="31"/>
  <c r="L562" i="31"/>
  <c r="L565" i="31"/>
  <c r="L570" i="31"/>
  <c r="L573" i="31"/>
  <c r="L578" i="31"/>
  <c r="L581" i="31"/>
  <c r="L586" i="31"/>
  <c r="L589" i="31"/>
  <c r="L594" i="31"/>
  <c r="L597" i="31"/>
  <c r="L602" i="31"/>
  <c r="L605" i="31"/>
  <c r="L610" i="31"/>
  <c r="L613" i="31"/>
  <c r="L618" i="31"/>
  <c r="L621" i="31"/>
  <c r="L504" i="31"/>
  <c r="L507" i="31"/>
  <c r="L512" i="31"/>
  <c r="L515" i="31"/>
  <c r="L520" i="31"/>
  <c r="L523" i="31"/>
  <c r="L528" i="31"/>
  <c r="L531" i="31"/>
  <c r="L536" i="31"/>
  <c r="L539" i="31"/>
  <c r="L544" i="31"/>
  <c r="L547" i="31"/>
  <c r="L552" i="31"/>
  <c r="L555" i="31"/>
  <c r="L560" i="31"/>
  <c r="L563" i="31"/>
  <c r="L568" i="31"/>
  <c r="L571" i="31"/>
  <c r="L576" i="31"/>
  <c r="L579" i="31"/>
  <c r="L584" i="31"/>
  <c r="L587" i="31"/>
  <c r="L592" i="31"/>
  <c r="L595" i="31"/>
  <c r="L600" i="31"/>
  <c r="L603" i="31"/>
  <c r="L608" i="31"/>
  <c r="L611" i="31"/>
  <c r="L616" i="31"/>
  <c r="L619" i="31"/>
  <c r="L624" i="31"/>
  <c r="L482" i="31"/>
  <c r="L489" i="31"/>
  <c r="L498" i="31"/>
  <c r="L503" i="31"/>
  <c r="L508" i="31"/>
  <c r="L511" i="31"/>
  <c r="L516" i="31"/>
  <c r="L519" i="31"/>
  <c r="L524" i="31"/>
  <c r="L527" i="31"/>
  <c r="L532" i="31"/>
  <c r="L535" i="31"/>
  <c r="L540" i="31"/>
  <c r="L543" i="31"/>
  <c r="L548" i="31"/>
  <c r="L551" i="31"/>
  <c r="L556" i="31"/>
  <c r="L559" i="31"/>
  <c r="L564" i="31"/>
  <c r="L567" i="31"/>
  <c r="L572" i="31"/>
  <c r="L575" i="31"/>
  <c r="L580" i="31"/>
  <c r="L583" i="31"/>
  <c r="L588" i="31"/>
  <c r="L591" i="31"/>
  <c r="L596" i="31"/>
  <c r="L599" i="31"/>
  <c r="L604" i="31"/>
  <c r="L607" i="31"/>
  <c r="L612" i="31"/>
  <c r="L615" i="31"/>
  <c r="L620" i="31"/>
  <c r="M502" i="31"/>
  <c r="M504" i="31"/>
  <c r="M506" i="31"/>
  <c r="M508" i="31"/>
  <c r="M510" i="31"/>
  <c r="M512" i="31"/>
  <c r="M514" i="31"/>
  <c r="M516" i="31"/>
  <c r="M518" i="31"/>
  <c r="M520" i="31"/>
  <c r="M522" i="31"/>
  <c r="M524" i="31"/>
  <c r="M526" i="31"/>
  <c r="M528" i="31"/>
  <c r="M530" i="31"/>
  <c r="M532" i="31"/>
  <c r="M534" i="31"/>
  <c r="M536" i="31"/>
  <c r="M538" i="31"/>
  <c r="M540" i="31"/>
  <c r="M542" i="31"/>
  <c r="M544" i="31"/>
  <c r="M546" i="31"/>
  <c r="M548" i="31"/>
  <c r="M550" i="31"/>
  <c r="M552" i="31"/>
  <c r="M554" i="31"/>
  <c r="M556" i="31"/>
  <c r="M558" i="31"/>
  <c r="M560" i="31"/>
  <c r="M562" i="31"/>
  <c r="M564" i="31"/>
  <c r="M566" i="31"/>
  <c r="M568" i="31"/>
  <c r="M570" i="31"/>
  <c r="M572" i="31"/>
  <c r="M574" i="31"/>
  <c r="M576" i="31"/>
  <c r="M578" i="31"/>
  <c r="M580" i="31"/>
  <c r="M582" i="31"/>
  <c r="M584" i="31"/>
  <c r="M586" i="31"/>
  <c r="M588" i="31"/>
  <c r="M590" i="31"/>
  <c r="M592" i="31"/>
  <c r="M594" i="31"/>
  <c r="M596" i="31"/>
  <c r="M598" i="31"/>
  <c r="M600" i="31"/>
  <c r="M602" i="31"/>
  <c r="M604" i="31"/>
  <c r="M606" i="31"/>
  <c r="M608" i="31"/>
  <c r="M610" i="31"/>
  <c r="M612" i="31"/>
  <c r="M614" i="31"/>
  <c r="M616" i="31"/>
  <c r="M618" i="31"/>
  <c r="M620" i="31"/>
  <c r="M622" i="31"/>
  <c r="N456" i="31"/>
  <c r="N458" i="31"/>
  <c r="N460" i="31"/>
  <c r="N462" i="31"/>
  <c r="N464" i="31"/>
  <c r="N466" i="31"/>
  <c r="N468" i="31"/>
  <c r="N470" i="31"/>
  <c r="N472" i="31"/>
  <c r="N474" i="31"/>
  <c r="N476" i="31"/>
  <c r="N478" i="31"/>
  <c r="N480" i="31"/>
  <c r="N482" i="31"/>
  <c r="N484" i="31"/>
  <c r="N486" i="31"/>
  <c r="N488" i="31"/>
  <c r="N490" i="31"/>
  <c r="N492" i="31"/>
  <c r="N494" i="31"/>
  <c r="N496" i="31"/>
  <c r="N498" i="31"/>
  <c r="N500" i="31"/>
  <c r="N502" i="31"/>
  <c r="N504" i="31"/>
  <c r="N506" i="31"/>
  <c r="N508" i="31"/>
  <c r="N510" i="31"/>
  <c r="N512" i="31"/>
  <c r="N514" i="31"/>
  <c r="N516" i="31"/>
  <c r="N518" i="31"/>
  <c r="N520" i="31"/>
  <c r="N522" i="31"/>
  <c r="N524" i="31"/>
  <c r="N526" i="31"/>
  <c r="N528" i="31"/>
  <c r="N530" i="31"/>
  <c r="N532" i="31"/>
  <c r="N534" i="31"/>
  <c r="N536" i="31"/>
  <c r="N538" i="31"/>
  <c r="N540" i="31"/>
  <c r="N542" i="31"/>
  <c r="N544" i="31"/>
  <c r="N546" i="31"/>
  <c r="N548" i="31"/>
  <c r="N550" i="31"/>
  <c r="N552" i="31"/>
  <c r="N554" i="31"/>
  <c r="N556" i="31"/>
  <c r="N558" i="31"/>
  <c r="N560" i="31"/>
  <c r="N562" i="31"/>
  <c r="N564" i="31"/>
  <c r="N566" i="31"/>
  <c r="N568" i="31"/>
  <c r="N570" i="31"/>
  <c r="N572" i="31"/>
  <c r="N574" i="31"/>
  <c r="N576" i="31"/>
  <c r="N578" i="31"/>
  <c r="N580" i="31"/>
  <c r="N582" i="31"/>
  <c r="N584" i="31"/>
  <c r="N586" i="31"/>
  <c r="N588" i="31"/>
  <c r="N590" i="31"/>
  <c r="N592" i="31"/>
  <c r="N594" i="31"/>
  <c r="N596" i="31"/>
  <c r="N598" i="31"/>
  <c r="N600" i="31"/>
  <c r="N602" i="31"/>
  <c r="N604" i="31"/>
  <c r="N606" i="31"/>
  <c r="N608" i="31"/>
  <c r="N610" i="31"/>
  <c r="N612" i="31"/>
  <c r="N614" i="31"/>
  <c r="N616" i="31"/>
  <c r="N618" i="31"/>
  <c r="N620" i="31"/>
  <c r="N622" i="31"/>
  <c r="C3" i="26" l="1"/>
  <c r="C29" i="26" s="1"/>
  <c r="B3" i="26"/>
  <c r="B43" i="26" s="1"/>
  <c r="F20" i="26"/>
  <c r="D4" i="26"/>
  <c r="B36" i="26" l="1"/>
  <c r="B26" i="26"/>
  <c r="B12" i="26"/>
  <c r="B20" i="26"/>
  <c r="B4" i="26"/>
  <c r="B18" i="26"/>
  <c r="B30" i="26"/>
  <c r="B28" i="26"/>
  <c r="B10" i="26"/>
  <c r="B38" i="26"/>
  <c r="C28" i="26"/>
  <c r="C36" i="26"/>
  <c r="C11" i="26"/>
  <c r="C27" i="26"/>
  <c r="C19" i="26"/>
  <c r="C43" i="26"/>
  <c r="C35" i="26"/>
  <c r="C10" i="26"/>
  <c r="C26" i="26"/>
  <c r="C18" i="26"/>
  <c r="C42" i="26"/>
  <c r="C34" i="26"/>
  <c r="C20" i="26"/>
  <c r="C17" i="26"/>
  <c r="C8" i="26"/>
  <c r="C24" i="26"/>
  <c r="C16" i="26"/>
  <c r="C40" i="26"/>
  <c r="C32" i="26"/>
  <c r="C12" i="26"/>
  <c r="C25" i="26"/>
  <c r="C33" i="26"/>
  <c r="C7" i="26"/>
  <c r="C23" i="26"/>
  <c r="C15" i="26"/>
  <c r="C39" i="26"/>
  <c r="C31" i="26"/>
  <c r="C4" i="26"/>
  <c r="C9" i="26"/>
  <c r="C41" i="26"/>
  <c r="C6" i="26"/>
  <c r="C22" i="26"/>
  <c r="C14" i="26"/>
  <c r="C38" i="26"/>
  <c r="C30" i="26"/>
  <c r="C5" i="26"/>
  <c r="C21" i="26"/>
  <c r="C13" i="26"/>
  <c r="C37" i="26"/>
  <c r="B11" i="26"/>
  <c r="B27" i="26"/>
  <c r="B19" i="26"/>
  <c r="B29" i="26"/>
  <c r="B37" i="26"/>
  <c r="B9" i="26"/>
  <c r="B25" i="26"/>
  <c r="B17" i="26"/>
  <c r="B31" i="26"/>
  <c r="B39" i="26"/>
  <c r="B8" i="26"/>
  <c r="B24" i="26"/>
  <c r="B16" i="26"/>
  <c r="B32" i="26"/>
  <c r="B40" i="26"/>
  <c r="B7" i="26"/>
  <c r="B23" i="26"/>
  <c r="B15" i="26"/>
  <c r="B33" i="26"/>
  <c r="B41" i="26"/>
  <c r="B6" i="26"/>
  <c r="B22" i="26"/>
  <c r="B14" i="26"/>
  <c r="B34" i="26"/>
  <c r="B42" i="26"/>
  <c r="B5" i="26"/>
  <c r="B21" i="26"/>
  <c r="B13" i="26"/>
  <c r="B35" i="26"/>
</calcChain>
</file>

<file path=xl/sharedStrings.xml><?xml version="1.0" encoding="utf-8"?>
<sst xmlns="http://schemas.openxmlformats.org/spreadsheetml/2006/main" count="5908" uniqueCount="2070">
  <si>
    <t>Date(s)</t>
  </si>
  <si>
    <t>Plant</t>
  </si>
  <si>
    <t>PS TSS (mg/L)</t>
  </si>
  <si>
    <t>PS VSS (mg/L)</t>
  </si>
  <si>
    <t>PS Surfactants (mg/L)</t>
  </si>
  <si>
    <t>PS Surfactants (mg/kg)</t>
  </si>
  <si>
    <t>PS Unstable Foam Index</t>
  </si>
  <si>
    <t>PS Stable Foam Index</t>
  </si>
  <si>
    <t>PS Comments</t>
  </si>
  <si>
    <t>AS TSS (mg/L)</t>
  </si>
  <si>
    <t>AS VSS (mg/L)</t>
  </si>
  <si>
    <t>AS Surfactants (mg/L)</t>
  </si>
  <si>
    <t>AS Surfactants (mg/kg)</t>
  </si>
  <si>
    <t>AS Unstable Foam Index</t>
  </si>
  <si>
    <t>AS Stable Foam Index</t>
  </si>
  <si>
    <t>AS Comments</t>
  </si>
  <si>
    <t>DIG TSS (mg/L)</t>
  </si>
  <si>
    <t>DIG VSS (mg/L)</t>
  </si>
  <si>
    <t>DIG Surfactants (mg/L)</t>
  </si>
  <si>
    <t>DIG Surfactants (mg/kg)</t>
  </si>
  <si>
    <t>DIG Unstable Foam Index</t>
  </si>
  <si>
    <t>DIG Stable Foam Index</t>
  </si>
  <si>
    <t>DIG Comments</t>
  </si>
  <si>
    <t>WP</t>
  </si>
  <si>
    <t>SP</t>
  </si>
  <si>
    <t>BW</t>
  </si>
  <si>
    <t>Surfactant reagents backordered</t>
  </si>
  <si>
    <t>Surfactants reagents backordered</t>
  </si>
  <si>
    <t>Foam potential overflow, completely stable</t>
  </si>
  <si>
    <t>PS SFI/UFI</t>
  </si>
  <si>
    <t>AS SFI/UFI</t>
  </si>
  <si>
    <t>DIG SFI/UFI</t>
  </si>
  <si>
    <t>PS Casson R2</t>
  </si>
  <si>
    <t>PS Bingham R2</t>
  </si>
  <si>
    <t>PS Ostwald R2</t>
  </si>
  <si>
    <t>AS Casson R2</t>
  </si>
  <si>
    <t>AS Bingham R2</t>
  </si>
  <si>
    <t>AS Ostwald R2</t>
  </si>
  <si>
    <t>Foam potential overflowed</t>
  </si>
  <si>
    <t>Only 20mL sample provided</t>
  </si>
  <si>
    <t xml:space="preserve">NOTES: </t>
  </si>
  <si>
    <t>Upper</t>
  </si>
  <si>
    <t>Lower</t>
  </si>
  <si>
    <t>X</t>
  </si>
  <si>
    <t>Y</t>
  </si>
  <si>
    <t>PS Casson Plastic Visocity (mpa-s)</t>
  </si>
  <si>
    <t>PS Casson Yield Stress (Pa)</t>
  </si>
  <si>
    <t>PS Bingham Plastic Visocity (mpa-s)</t>
  </si>
  <si>
    <t>PS Bingham Yield Stress (Pa)</t>
  </si>
  <si>
    <t>PS Ostwald Flow behavior index</t>
  </si>
  <si>
    <r>
      <t>PS Ostwald Consitency Index (mpa-s</t>
    </r>
    <r>
      <rPr>
        <vertAlign val="superscript"/>
        <sz val="10"/>
        <color rgb="FF000000"/>
        <rFont val="Calibri"/>
        <family val="2"/>
        <scheme val="minor"/>
      </rPr>
      <t>n</t>
    </r>
    <r>
      <rPr>
        <sz val="10"/>
        <color rgb="FF000000"/>
        <rFont val="Calibri"/>
        <family val="2"/>
        <scheme val="minor"/>
      </rPr>
      <t>)</t>
    </r>
  </si>
  <si>
    <t>PS Gordonia (% of Total Bacteria)</t>
  </si>
  <si>
    <t>PS M. Parvicella (% of Total Bacteria)</t>
  </si>
  <si>
    <t>PS Mycobacterium (% of Total Bacteria)</t>
  </si>
  <si>
    <t>AS Casson Plastic Visocity (mpa-s)</t>
  </si>
  <si>
    <t>AS Casson Yield Stress (Pa)</t>
  </si>
  <si>
    <t>AS Bingham Plastic Visocity (mpa-s)</t>
  </si>
  <si>
    <t>AS Bingham Yield Stress (Pa)</t>
  </si>
  <si>
    <t>AS Ostwald Flow behavior index</t>
  </si>
  <si>
    <r>
      <t>AS Ostwald Consitency Index (mpa-s</t>
    </r>
    <r>
      <rPr>
        <vertAlign val="superscript"/>
        <sz val="10"/>
        <color rgb="FF000000"/>
        <rFont val="Calibri"/>
        <family val="2"/>
        <scheme val="minor"/>
      </rPr>
      <t>n</t>
    </r>
    <r>
      <rPr>
        <sz val="10"/>
        <color rgb="FF000000"/>
        <rFont val="Calibri"/>
        <family val="2"/>
        <scheme val="minor"/>
      </rPr>
      <t>)</t>
    </r>
  </si>
  <si>
    <t>AS Gordonia (% of Total Bacteria)</t>
  </si>
  <si>
    <t>AS M. Parvicella (% of Total Bacteria)</t>
  </si>
  <si>
    <t>AS Mycobacterium (% of Total Bacteria)</t>
  </si>
  <si>
    <t>DIG Casson Plastic Visocity (mpa-s)</t>
  </si>
  <si>
    <t>DIG Casson Yield Stress (Pa)</t>
  </si>
  <si>
    <t>DIG Casson R2</t>
  </si>
  <si>
    <t>DIG Bingham Plastic Visocity (mpa-s)</t>
  </si>
  <si>
    <t>DIG Bingham Yield Stress (Pa)</t>
  </si>
  <si>
    <t>DIG Bingham R2</t>
  </si>
  <si>
    <t>DIG Ostwald Flow behavior index</t>
  </si>
  <si>
    <r>
      <t>DIG Ostwald Consitency Index (mpa-s</t>
    </r>
    <r>
      <rPr>
        <vertAlign val="superscript"/>
        <sz val="10"/>
        <color rgb="FF000000"/>
        <rFont val="Calibri"/>
        <family val="2"/>
        <scheme val="minor"/>
      </rPr>
      <t>n</t>
    </r>
    <r>
      <rPr>
        <sz val="10"/>
        <color rgb="FF000000"/>
        <rFont val="Calibri"/>
        <family val="2"/>
        <scheme val="minor"/>
      </rPr>
      <t>)</t>
    </r>
  </si>
  <si>
    <t>DIG Ostwald R2</t>
  </si>
  <si>
    <t>DIG Gordonia (% of Total Bacteria)</t>
  </si>
  <si>
    <t>DIG M. Parvicella (% of Total Bacteria)</t>
  </si>
  <si>
    <t>DIG Mycobacterium (% of Total Bacteria)</t>
  </si>
  <si>
    <t>-</t>
  </si>
  <si>
    <t>Percent</t>
  </si>
  <si>
    <t>yes</t>
  </si>
  <si>
    <t>no</t>
  </si>
  <si>
    <t>Unstable Index</t>
  </si>
  <si>
    <t>Stable Index</t>
  </si>
  <si>
    <t>Foam Potential</t>
  </si>
  <si>
    <t>Stable Foam Index</t>
  </si>
  <si>
    <t>Copy Sum</t>
  </si>
  <si>
    <t>f:Pedosphaeraceae(0.8671)</t>
  </si>
  <si>
    <t>o:Pedosphaerales(0.9033)</t>
  </si>
  <si>
    <t>c:Verrucomicrobiae(0.9409)</t>
  </si>
  <si>
    <t>p:Verrucomicrobia(0.9700)</t>
  </si>
  <si>
    <t>d:Bacteria(1.0000)</t>
  </si>
  <si>
    <t>c:WCHB181(1.0000)</t>
  </si>
  <si>
    <t>p:Actinobacteria(1.0000)</t>
  </si>
  <si>
    <t>f:Hydrogenedensaceae(0.0677)</t>
  </si>
  <si>
    <t>o:Hydrogenedentiales(0.1327)</t>
  </si>
  <si>
    <t>c:Hydrogenedentia(0.2601)</t>
  </si>
  <si>
    <t>p:Hydrogenedentes(0.5100)</t>
  </si>
  <si>
    <t>o:Sva0485(1.0000)</t>
  </si>
  <si>
    <t>c:Deltaproteobacteria(1.0000)</t>
  </si>
  <si>
    <t>p:Proteobacteria(1.0000)</t>
  </si>
  <si>
    <t>o:WCHB141(0.1756)</t>
  </si>
  <si>
    <t>c:Kiritimatiellae(0.3136)</t>
  </si>
  <si>
    <t>p:Kiritimatiellaeota(0.5600)</t>
  </si>
  <si>
    <t>o:RBG13549(0.1008)</t>
  </si>
  <si>
    <t>c:Anaerolineae(0.4032)</t>
  </si>
  <si>
    <t>p:Chloroflexi(0.6400)</t>
  </si>
  <si>
    <t>f:Bacteroidetes_BD22(0.1465)</t>
  </si>
  <si>
    <t>o:Bacteroidales(0.6371)</t>
  </si>
  <si>
    <t>c:Bacteroidia(0.9801)</t>
  </si>
  <si>
    <t>p:Bacteroidetes(0.9900)</t>
  </si>
  <si>
    <t>o:Candidatus_Shapirobacteria(1.0000)</t>
  </si>
  <si>
    <t>c:Microgenomatia(1.0000)</t>
  </si>
  <si>
    <t>p:Patescibacteria(1.0000)</t>
  </si>
  <si>
    <t>f:Bacteroidetes_vadinHA17(0.1601)</t>
  </si>
  <si>
    <t>o:Bacteroidales(0.7623)</t>
  </si>
  <si>
    <t>c:Bacteroidia(0.9900)</t>
  </si>
  <si>
    <t>p:Bacteroidetes(1.0000)</t>
  </si>
  <si>
    <t>o:Subgroup_7(0.0471)</t>
  </si>
  <si>
    <t>c:Holophagae(0.1519)</t>
  </si>
  <si>
    <t>p:Acidobacteria(0.4900)</t>
  </si>
  <si>
    <t>f:NS9_marine_group(0.0252)</t>
  </si>
  <si>
    <t>o:Flavobacteriales(0.1260)</t>
  </si>
  <si>
    <t>c:Bacteroidia(0.5041)</t>
  </si>
  <si>
    <t>p:Bacteroidetes(0.7100)</t>
  </si>
  <si>
    <t>o:Candidatus_Falkowbacteria(0.2295)</t>
  </si>
  <si>
    <t>c:ABY1(0.4884)</t>
  </si>
  <si>
    <t>p:Patescibacteria(0.7400)</t>
  </si>
  <si>
    <t>f:uncultured(0.2116)</t>
  </si>
  <si>
    <t>o:Microtrichales(0.5569)</t>
  </si>
  <si>
    <t>c:Acidimicrobiia(0.7425)</t>
  </si>
  <si>
    <t>p:Actinobacteria(0.9900)</t>
  </si>
  <si>
    <t>c:JS1(0.0144)</t>
  </si>
  <si>
    <t>p:Atribacteria(0.1200)</t>
  </si>
  <si>
    <t>c:Bathyarchaeia(1.0000)</t>
  </si>
  <si>
    <t>p:Crenarchaeota(1.0000)</t>
  </si>
  <si>
    <t>d:Archaea(1.0000)</t>
  </si>
  <si>
    <t>f:Lentimicrobiaceae(0.0345)</t>
  </si>
  <si>
    <t>o:Sphingobacteriales(0.2300)</t>
  </si>
  <si>
    <t>c:Bacteroidia(1.0000)</t>
  </si>
  <si>
    <t>o:Candidatus_Komeilibacteria(0.0061)</t>
  </si>
  <si>
    <t>c:ABY1(0.0468)</t>
  </si>
  <si>
    <t>p:Patescibacteria(0.3600)</t>
  </si>
  <si>
    <t>o:OPB56(0.2691)</t>
  </si>
  <si>
    <t>c:Ignavibacteria(0.4340)</t>
  </si>
  <si>
    <t>p:Bacteroidetes(0.7000)</t>
  </si>
  <si>
    <t>f:SHA4(0.5900)</t>
  </si>
  <si>
    <t>o:Cloacimonadales(1.0000)</t>
  </si>
  <si>
    <t>c:Cloacimonadia(1.0000)</t>
  </si>
  <si>
    <t>p:Cloacimonetes(1.0000)</t>
  </si>
  <si>
    <t>f:WCHB102(0.0104)</t>
  </si>
  <si>
    <t>o:Caldisericales(0.0359)</t>
  </si>
  <si>
    <t>c:Caldisericia(0.1089)</t>
  </si>
  <si>
    <t>p:Caldiserica(0.3300)</t>
  </si>
  <si>
    <t>o:DTU014(0.3806)</t>
  </si>
  <si>
    <t>c:Clostridia(0.6240)</t>
  </si>
  <si>
    <t>p:Firmicutes(0.8000)</t>
  </si>
  <si>
    <t>f:Bacteroidetes_vadinHA17(0.9702)</t>
  </si>
  <si>
    <t>o:Bacteroidales(0.9900)</t>
  </si>
  <si>
    <t>f:Bacteroidetes_BD22(0.1914)</t>
  </si>
  <si>
    <t>o:Bacteroidales(0.6600)</t>
  </si>
  <si>
    <t>f:P3OB42(0.0418)</t>
  </si>
  <si>
    <t>o:Myxococcales(0.2321)</t>
  </si>
  <si>
    <t>c:Deltaproteobacteria(0.6630)</t>
  </si>
  <si>
    <t>p:Proteobacteria(0.8500)</t>
  </si>
  <si>
    <t>f:SG84(0.1305)</t>
  </si>
  <si>
    <t>o:MSBL9(0.2330)</t>
  </si>
  <si>
    <t>c:Phycisphaerae(0.4160)</t>
  </si>
  <si>
    <t>p:Planctomycetes(0.6500)</t>
  </si>
  <si>
    <t>f:SHA4(0.8200)</t>
  </si>
  <si>
    <t>f:Bacteroidetes_vadinHA17(0.8366)</t>
  </si>
  <si>
    <t>o:Bacteroidales(0.9400)</t>
  </si>
  <si>
    <t>f:SHA4(0.6889)</t>
  </si>
  <si>
    <t>o:Cloacimonadales(0.9703)</t>
  </si>
  <si>
    <t>c:Cloacimonadia(0.9801)</t>
  </si>
  <si>
    <t>p:Cloacimonetes(0.9900)</t>
  </si>
  <si>
    <t>o:C0119(0.0002)</t>
  </si>
  <si>
    <t>c:Ktedonobacteria(0.0035)</t>
  </si>
  <si>
    <t>p:Chloroflexi(0.0576)</t>
  </si>
  <si>
    <t>d:Bacteria(0.7200)</t>
  </si>
  <si>
    <t>c:Pla4_lineage(0.0928)</t>
  </si>
  <si>
    <t>p:Planctomycetes(0.5800)</t>
  </si>
  <si>
    <t>o:uncultured(0.0534)</t>
  </si>
  <si>
    <t>c:Thermoplasmata(0.2138)</t>
  </si>
  <si>
    <t>p:Euryarchaeota(0.7917)</t>
  </si>
  <si>
    <t>d:Archaea(0.9100)</t>
  </si>
  <si>
    <t>f:M2PB465_termite_group(0.5402)</t>
  </si>
  <si>
    <t>o:Bacteroidales(0.7400)</t>
  </si>
  <si>
    <t>f:Bacteroidetes_vadinHA17(0.7145)</t>
  </si>
  <si>
    <t>o:Bacteroidales(0.8821)</t>
  </si>
  <si>
    <t>o:WCHB141(0.0393)</t>
  </si>
  <si>
    <t>c:Kiritimatiellae(0.1156)</t>
  </si>
  <si>
    <t>p:Kiritimatiellaeota(0.3400)</t>
  </si>
  <si>
    <t>f:Lentimicrobiaceae(0.5544)</t>
  </si>
  <si>
    <t>o:Sphingobacteriales(0.7700)</t>
  </si>
  <si>
    <t>f:Bacteroidetes_vadinHA17(0.9700)</t>
  </si>
  <si>
    <t>o:Bacteroidales(1.0000)</t>
  </si>
  <si>
    <t>f:Bacteroidetes_BD22(0.1984)</t>
  </si>
  <si>
    <t>o:Bacteroidales(0.6400)</t>
  </si>
  <si>
    <t>o:WCHB141(0.1106)</t>
  </si>
  <si>
    <t>c:Kiritimatiellae(0.2304)</t>
  </si>
  <si>
    <t>p:Kiritimatiellaeota(0.4800)</t>
  </si>
  <si>
    <t>o:WCHB141(0.1176)</t>
  </si>
  <si>
    <t>c:Kiritimatiellae(0.2401)</t>
  </si>
  <si>
    <t>p:Kiritimatiellaeota(0.4900)</t>
  </si>
  <si>
    <t>f:M2PB465_termite_group(0.8102)</t>
  </si>
  <si>
    <t>o:Bacteroidales(0.9207)</t>
  </si>
  <si>
    <t>f:SHA4(0.6400)</t>
  </si>
  <si>
    <t>f:Bacteroidetes_BD22(0.2312)</t>
  </si>
  <si>
    <t>o:Bacteroidales(0.6800)</t>
  </si>
  <si>
    <t>f:Bacteroidetes_vadinHA17(0.9900)</t>
  </si>
  <si>
    <t>o:uncultured(0.0811)</t>
  </si>
  <si>
    <t>c:Thermoplasmata(0.2617)</t>
  </si>
  <si>
    <t>p:Euryarchaeota(0.8178)</t>
  </si>
  <si>
    <t>d:Archaea(0.9400)</t>
  </si>
  <si>
    <t>f:Hydrogenedensaceae(0.5729)</t>
  </si>
  <si>
    <t>o:Hydrogenedentiales(0.6585)</t>
  </si>
  <si>
    <t>c:Hydrogenedentia(0.7569)</t>
  </si>
  <si>
    <t>p:Hydrogenedentes(0.8700)</t>
  </si>
  <si>
    <t>f:Pedosphaeraceae(0.9604)</t>
  </si>
  <si>
    <t>o:Pedosphaerales(0.9800)</t>
  </si>
  <si>
    <t>c:Verrucomicrobiae(1.0000)</t>
  </si>
  <si>
    <t>p:Verrucomicrobia(1.0000)</t>
  </si>
  <si>
    <t>f:SHA4(0.6700)</t>
  </si>
  <si>
    <t>c:Subgroup_22(0.0475)</t>
  </si>
  <si>
    <t>p:Acidobacteria(0.2500)</t>
  </si>
  <si>
    <t>f:M2PB465_termite_group(0.5929)</t>
  </si>
  <si>
    <t>o:Bacteroidales(0.7700)</t>
  </si>
  <si>
    <t>c:JS1(0.1936)</t>
  </si>
  <si>
    <t>p:Atribacteria(0.4400)</t>
  </si>
  <si>
    <t>f:SHA4(0.7100)</t>
  </si>
  <si>
    <t>f:Lentimicrobiaceae(0.4158)</t>
  </si>
  <si>
    <t>o:Sphingobacteriales(0.6600)</t>
  </si>
  <si>
    <t>f:SHA4(0.7374)</t>
  </si>
  <si>
    <t>f:M2PB465_termite_group(0.1972)</t>
  </si>
  <si>
    <t>o:Bacteroidales(0.5800)</t>
  </si>
  <si>
    <t>f:ADurbBin408(0.3414)</t>
  </si>
  <si>
    <t>o:Sphingobacteriales(0.7939)</t>
  </si>
  <si>
    <t>f:Bacteroidetes_BD22(0.2405)</t>
  </si>
  <si>
    <t>o:Bacteroidales(0.6500)</t>
  </si>
  <si>
    <t>f:Lentimicrobiaceae(0.5168)</t>
  </si>
  <si>
    <t>o:Sphingobacteriales(0.7600)</t>
  </si>
  <si>
    <t>f:SHA4(0.6900)</t>
  </si>
  <si>
    <t>f:Bacteroidetes_vadinHA17(1.0000)</t>
  </si>
  <si>
    <t>f:M2PB465_termite_group(0.6399)</t>
  </si>
  <si>
    <t>o:Bacteroidales(0.8100)</t>
  </si>
  <si>
    <t>c:Pla4_lineage(0.1235)</t>
  </si>
  <si>
    <t>o:uncultured(0.0983)</t>
  </si>
  <si>
    <t>c:Thermoplasmata(0.2978)</t>
  </si>
  <si>
    <t>p:Euryarchaeota(0.8272)</t>
  </si>
  <si>
    <t>f:M2PB465_termite_group(0.6006)</t>
  </si>
  <si>
    <t>o:Bacteroidales(0.7800)</t>
  </si>
  <si>
    <t>f:Bacteroidetes_vadinHA17(0.3816)</t>
  </si>
  <si>
    <t>o:Bacteroidales(0.7200)</t>
  </si>
  <si>
    <t>f:M2PB465_termite_group(0.6400)</t>
  </si>
  <si>
    <t>o:Bacteroidales(0.8000)</t>
  </si>
  <si>
    <t>f:Bacteroidetes_vadinHA17(0.3672)</t>
  </si>
  <si>
    <t>f:SHA4(0.4894)</t>
  </si>
  <si>
    <t>o:Cloacimonadales(0.9412)</t>
  </si>
  <si>
    <t>c:Cloacimonadia(0.9604)</t>
  </si>
  <si>
    <t>p:Cloacimonetes(0.9800)</t>
  </si>
  <si>
    <t>g:Zoogloea(1.0000)</t>
  </si>
  <si>
    <t>f:Rhodocyclaceae(1.0000)</t>
  </si>
  <si>
    <t>o:Betaproteobacteriales(1.0000)</t>
  </si>
  <si>
    <t>c:Gammaproteobacteria(1.0000)</t>
  </si>
  <si>
    <t>g:Variovorax(0.4000)</t>
  </si>
  <si>
    <t>f:Burkholderiaceae(1.0000)</t>
  </si>
  <si>
    <t>g:uncultured(1.0000)</t>
  </si>
  <si>
    <t>f:Anaerolineaceae(1.0000)</t>
  </si>
  <si>
    <t>o:Anaerolineales(1.0000)</t>
  </si>
  <si>
    <t>c:Anaerolineae(1.0000)</t>
  </si>
  <si>
    <t>p:Chloroflexi(1.0000)</t>
  </si>
  <si>
    <t>f:Synergistaceae(1.0000)</t>
  </si>
  <si>
    <t>o:Synergistales(1.0000)</t>
  </si>
  <si>
    <t>c:Synergistia(1.0000)</t>
  </si>
  <si>
    <t>p:Synergistetes(1.0000)</t>
  </si>
  <si>
    <t>f:Spirochaetaceae(1.0000)</t>
  </si>
  <si>
    <t>o:Spirochaetales(1.0000)</t>
  </si>
  <si>
    <t>c:Spirochaetia(1.0000)</t>
  </si>
  <si>
    <t>p:Spirochaetes(1.0000)</t>
  </si>
  <si>
    <t>f:Prolixibacteraceae(1.0000)</t>
  </si>
  <si>
    <t>g:uncultured(0.9900)</t>
  </si>
  <si>
    <t>f:Syntrophaceae(1.0000)</t>
  </si>
  <si>
    <t>o:Syntrophobacterales(1.0000)</t>
  </si>
  <si>
    <t>g:uncultured(0.9800)</t>
  </si>
  <si>
    <t>f:Ruminococcaceae(1.0000)</t>
  </si>
  <si>
    <t>o:Clostridiales(1.0000)</t>
  </si>
  <si>
    <t>c:Clostridia(1.0000)</t>
  </si>
  <si>
    <t>p:Firmicutes(1.0000)</t>
  </si>
  <si>
    <t>g:uncultured(0.9510)</t>
  </si>
  <si>
    <t>f:Anaerolineaceae(0.9606)</t>
  </si>
  <si>
    <t>o:Anaerolineales(0.9703)</t>
  </si>
  <si>
    <t>c:Anaerolineae(0.9801)</t>
  </si>
  <si>
    <t>p:Chloroflexi(0.9900)</t>
  </si>
  <si>
    <t>g:uncultured(0.9414)</t>
  </si>
  <si>
    <t>g:uncultured(0.9412)</t>
  </si>
  <si>
    <t>f:Rikenellaceae(0.9604)</t>
  </si>
  <si>
    <t>o:Bacteroidales(0.9800)</t>
  </si>
  <si>
    <t>g:uncultured(0.9200)</t>
  </si>
  <si>
    <t>f:Lachnospiraceae(1.0000)</t>
  </si>
  <si>
    <t>g:uncultured(0.9126)</t>
  </si>
  <si>
    <t>f:Rikenellaceae(0.9506)</t>
  </si>
  <si>
    <t>g:uncultured(0.8837)</t>
  </si>
  <si>
    <t>f:Synergistaceae(0.9606)</t>
  </si>
  <si>
    <t>o:Synergistales(0.9703)</t>
  </si>
  <si>
    <t>c:Synergistia(0.9801)</t>
  </si>
  <si>
    <t>p:Synergistetes(0.9900)</t>
  </si>
  <si>
    <t>g:uncultured(0.7400)</t>
  </si>
  <si>
    <t>g:uncultured(0.7198)</t>
  </si>
  <si>
    <t>f:Rikenellaceae(0.8468)</t>
  </si>
  <si>
    <t>o:Bacteroidales(0.9306)</t>
  </si>
  <si>
    <t>g:uncultured(0.6772)</t>
  </si>
  <si>
    <t>f:Rikenellaceae(0.8910)</t>
  </si>
  <si>
    <t>g:uncultured(0.6653)</t>
  </si>
  <si>
    <t>f:Polyangiaceae(0.9114)</t>
  </si>
  <si>
    <t>o:Myxococcales(0.9800)</t>
  </si>
  <si>
    <t>g:uncultured(0.6500)</t>
  </si>
  <si>
    <t>f:Intrasporangiaceae(1.0000)</t>
  </si>
  <si>
    <t>o:Micrococcales(1.0000)</t>
  </si>
  <si>
    <t>c:Actinobacteria(1.0000)</t>
  </si>
  <si>
    <t>g:uncultured(0.5927)</t>
  </si>
  <si>
    <t>f:Methanomethylophilaceae(0.7056)</t>
  </si>
  <si>
    <t>o:Methanomassiliicoccales(0.8400)</t>
  </si>
  <si>
    <t>c:Thermoplasmata(1.0000)</t>
  </si>
  <si>
    <t>p:Euryarchaeota(1.0000)</t>
  </si>
  <si>
    <t>g:uncultured(0.5627)</t>
  </si>
  <si>
    <t>f:Rikenellaceae(0.7708)</t>
  </si>
  <si>
    <t>g:uncultured(0.5455)</t>
  </si>
  <si>
    <t>f:Rikenellaceae(0.8265)</t>
  </si>
  <si>
    <t>o:Bacteroidales(0.9500)</t>
  </si>
  <si>
    <t>g:uncultured(0.5195)</t>
  </si>
  <si>
    <t>f:Anaerolineaceae(0.9801)</t>
  </si>
  <si>
    <t>o:Anaerolineales(0.9900)</t>
  </si>
  <si>
    <t>g:uncultured(0.5034)</t>
  </si>
  <si>
    <t>f:Rikenellaceae(0.7990)</t>
  </si>
  <si>
    <t>g:uncultured(0.4900)</t>
  </si>
  <si>
    <t>g:uncultured(0.4802)</t>
  </si>
  <si>
    <t>f:Rhodobacteraceae(0.9801)</t>
  </si>
  <si>
    <t>o:Rhodobacterales(0.9900)</t>
  </si>
  <si>
    <t>c:Alphaproteobacteria(1.0000)</t>
  </si>
  <si>
    <t>g:uncultured(0.4746)</t>
  </si>
  <si>
    <t>f:Rikenellaceae(0.7084)</t>
  </si>
  <si>
    <t>o:Bacteroidales(0.9200)</t>
  </si>
  <si>
    <t>g:uncultured(0.4400)</t>
  </si>
  <si>
    <t>f:Chitinophagaceae(1.0000)</t>
  </si>
  <si>
    <t>o:Chitinophagales(1.0000)</t>
  </si>
  <si>
    <t>g:uncultured(0.4100)</t>
  </si>
  <si>
    <t>f:Rhodobacteraceae(1.0000)</t>
  </si>
  <si>
    <t>o:Rhodobacterales(1.0000)</t>
  </si>
  <si>
    <t>g:uncultured(0.4000)</t>
  </si>
  <si>
    <t>g:uncultured(0.3557)</t>
  </si>
  <si>
    <t>f:Rikenellaceae(0.7410)</t>
  </si>
  <si>
    <t>g:uncultured(0.3530)</t>
  </si>
  <si>
    <t>f:Chitinophagaceae(0.5694)</t>
  </si>
  <si>
    <t>o:Chitinophagales(0.7800)</t>
  </si>
  <si>
    <t>g:uncultured(0.3500)</t>
  </si>
  <si>
    <t>g:uncultured(0.2394)</t>
  </si>
  <si>
    <t>f:Chitinophagaceae(0.4352)</t>
  </si>
  <si>
    <t>o:Chitinophagales(0.6800)</t>
  </si>
  <si>
    <t>g:uncultured(0.1378)</t>
  </si>
  <si>
    <t>f:Ruminococcaceae(0.4054)</t>
  </si>
  <si>
    <t>o:Clostridiales(0.6435)</t>
  </si>
  <si>
    <t>c:Clostridia(0.7482)</t>
  </si>
  <si>
    <t>p:Firmicutes(0.8700)</t>
  </si>
  <si>
    <t>g:uncultured(0.0191)</t>
  </si>
  <si>
    <t>f:Desulfobulbaceae(0.0766)</t>
  </si>
  <si>
    <t>o:Desulfobacterales(0.2320)</t>
  </si>
  <si>
    <t>c:Deltaproteobacteria(0.6270)</t>
  </si>
  <si>
    <t>p:Proteobacteria(0.9500)</t>
  </si>
  <si>
    <t>g:uncultured(0.0170)</t>
  </si>
  <si>
    <t>f:Prolixibacteraceae(0.0517)</t>
  </si>
  <si>
    <t>o:Bacteroidales(0.3038)</t>
  </si>
  <si>
    <t>g:uncultured(0.0048)</t>
  </si>
  <si>
    <t>f:Anaerolineaceae(0.0239)</t>
  </si>
  <si>
    <t>o:Anaerolineales(0.0796)</t>
  </si>
  <si>
    <t>c:Anaerolineae(0.2652)</t>
  </si>
  <si>
    <t>p:Chloroflexi(0.5200)</t>
  </si>
  <si>
    <t>g:uncultured(0.0000)</t>
  </si>
  <si>
    <t>f:Verrucomicrobiaceae(0.0000)</t>
  </si>
  <si>
    <t>o:Verrucomicrobiales(0.0002)</t>
  </si>
  <si>
    <t>c:Verrucomicrobiae(0.0029)</t>
  </si>
  <si>
    <t>p:Verrucomicrobia(0.0420)</t>
  </si>
  <si>
    <t>d:Bacteria(0.6000)</t>
  </si>
  <si>
    <t>g:Tsukamurella(1.0000)</t>
  </si>
  <si>
    <t>f:Tsukamurellaceae(1.0000)</t>
  </si>
  <si>
    <t>o:Corynebacteriales(1.0000)</t>
  </si>
  <si>
    <t>g:Trichococcus(0.9221)</t>
  </si>
  <si>
    <t>f:Carnobacteriaceae(0.9506)</t>
  </si>
  <si>
    <t>o:Lactobacillales(0.9800)</t>
  </si>
  <si>
    <t>c:Bacilli(1.0000)</t>
  </si>
  <si>
    <t>g:Treponema_2(1.0000)</t>
  </si>
  <si>
    <t>g:Treponema(0.0120)</t>
  </si>
  <si>
    <t>f:Spirochaetaceae(0.0428)</t>
  </si>
  <si>
    <t>o:Spirochaetales(0.0952)</t>
  </si>
  <si>
    <t>c:Spirochaetia(0.2116)</t>
  </si>
  <si>
    <t>p:Spirochaetes(0.4600)</t>
  </si>
  <si>
    <t>g:Thermovirga(1.0000)</t>
  </si>
  <si>
    <t>g:Thermomonas(0.9900)</t>
  </si>
  <si>
    <t>f:Xanthomonadaceae(1.0000)</t>
  </si>
  <si>
    <t>o:Xanthomonadales(1.0000)</t>
  </si>
  <si>
    <t>g:Thermomonas(0.5400)</t>
  </si>
  <si>
    <t>g:Terrisporobacter(0.4462)</t>
  </si>
  <si>
    <t>f:Peptostreptococcaceae(0.9700)</t>
  </si>
  <si>
    <t>g:Terrisporobacter(0.3977)</t>
  </si>
  <si>
    <t>g:Syntrophus(0.6500)</t>
  </si>
  <si>
    <t>g:Syntrophorhabdus(1.0000)</t>
  </si>
  <si>
    <t>f:Syntrophorhabdaceae(1.0000)</t>
  </si>
  <si>
    <t>o:Deltaproteobacteria_Incertae_Sedis(1.0000)</t>
  </si>
  <si>
    <t>g:Syntrophorhabdus(0.9318)</t>
  </si>
  <si>
    <t>f:Syntrophorhabdaceae(0.9508)</t>
  </si>
  <si>
    <t>o:Deltaproteobacteria_Incertae_Sedis(0.9702)</t>
  </si>
  <si>
    <t>c:Deltaproteobacteria(0.9900)</t>
  </si>
  <si>
    <t>g:Syntrophomonas(1.0000)</t>
  </si>
  <si>
    <t>f:Syntrophomonadaceae(1.0000)</t>
  </si>
  <si>
    <t>g:Syntrophomonas(0.9510)</t>
  </si>
  <si>
    <t>f:Syntrophomonadaceae(0.9606)</t>
  </si>
  <si>
    <t>o:Clostridiales(0.9703)</t>
  </si>
  <si>
    <t>c:Clostridia(0.9801)</t>
  </si>
  <si>
    <t>p:Firmicutes(0.9900)</t>
  </si>
  <si>
    <t>g:Syntrophomonas(0.8946)</t>
  </si>
  <si>
    <t>f:Syntrophomonadaceae(0.9223)</t>
  </si>
  <si>
    <t>o:Clostridiales(0.9508)</t>
  </si>
  <si>
    <t>c:Clostridia(0.9702)</t>
  </si>
  <si>
    <t>g:Sphaerochaeta(0.9500)</t>
  </si>
  <si>
    <t>g:Sphaerochaeta(0.9126)</t>
  </si>
  <si>
    <t>f:Spirochaetaceae(0.9606)</t>
  </si>
  <si>
    <t>o:Spirochaetales(0.9703)</t>
  </si>
  <si>
    <t>c:Spirochaetia(0.9801)</t>
  </si>
  <si>
    <t>p:Spirochaetes(0.9900)</t>
  </si>
  <si>
    <t>g:Sphaerochaeta(0.5266)</t>
  </si>
  <si>
    <t>f:Spirochaetaceae(0.8493)</t>
  </si>
  <si>
    <t>o:Spirochaetales(0.8847)</t>
  </si>
  <si>
    <t>c:Spirochaetia(0.9216)</t>
  </si>
  <si>
    <t>p:Spirochaetes(0.9600)</t>
  </si>
  <si>
    <t>g:Solirubrobacter(0.0069)</t>
  </si>
  <si>
    <t>f:Solirubrobacteraceae(0.0239)</t>
  </si>
  <si>
    <t>o:Solirubrobacterales(0.0825)</t>
  </si>
  <si>
    <t>c:Thermoleophilia(0.2844)</t>
  </si>
  <si>
    <t>p:Actinobacteria(0.7900)</t>
  </si>
  <si>
    <t>g:Smithella(1.0000)</t>
  </si>
  <si>
    <t>g:Smithella(0.9400)</t>
  </si>
  <si>
    <t>g:Smithella(0.9200)</t>
  </si>
  <si>
    <t>g:Smithella(0.7900)</t>
  </si>
  <si>
    <t>g:Smithella(0.7449)</t>
  </si>
  <si>
    <t>f:Syntrophaceae(0.9801)</t>
  </si>
  <si>
    <t>o:Syntrophobacterales(0.9900)</t>
  </si>
  <si>
    <t>g:Smithella(0.7100)</t>
  </si>
  <si>
    <t>g:Smithella(0.6665)</t>
  </si>
  <si>
    <t>g:Smithella(0.4422)</t>
  </si>
  <si>
    <t>f:Syntrophaceae(0.9408)</t>
  </si>
  <si>
    <t>o:Syntrophobacterales(0.9800)</t>
  </si>
  <si>
    <t>g:Smithella(0.3851)</t>
  </si>
  <si>
    <t>f:Syntrophaceae(0.8372)</t>
  </si>
  <si>
    <t>o:Syntrophobacterales(0.9200)</t>
  </si>
  <si>
    <t>g:Singulisphaera(0.5269)</t>
  </si>
  <si>
    <t>f:Isosphaeraceae(0.9409)</t>
  </si>
  <si>
    <t>o:Isosphaerales(0.9700)</t>
  </si>
  <si>
    <t>c:Planctomycetacia(1.0000)</t>
  </si>
  <si>
    <t>p:Planctomycetes(1.0000)</t>
  </si>
  <si>
    <t>g:Sediminibacterium(0.7800)</t>
  </si>
  <si>
    <t>g:Sedimentibacter(0.1453)</t>
  </si>
  <si>
    <t>f:Family_XI(0.3822)</t>
  </si>
  <si>
    <t>o:Clostridiales(0.9801)</t>
  </si>
  <si>
    <t>c:Clostridia(0.9900)</t>
  </si>
  <si>
    <t>g:Sedimentibacter(0.0767)</t>
  </si>
  <si>
    <t>f:Family_XI(0.2646)</t>
  </si>
  <si>
    <t>o:Clostridiales(0.9124)</t>
  </si>
  <si>
    <t>c:Clostridia(0.9504)</t>
  </si>
  <si>
    <t>g:Salinibacterium(0.5200)</t>
  </si>
  <si>
    <t>f:Microbacteriaceae(1.0000)</t>
  </si>
  <si>
    <t>g:Ruminococcus_1(1.0000)</t>
  </si>
  <si>
    <t>g:Ruminococcaceae_NK4A214_group(0.5825)</t>
  </si>
  <si>
    <t>f:Ruminococcaceae(0.8442)</t>
  </si>
  <si>
    <t>g:Ruminococcaceae_NK4A214_group(0.3245)</t>
  </si>
  <si>
    <t>f:Ruminococcaceae(0.8539)</t>
  </si>
  <si>
    <t>g:Ruminococcaceae_NK4A214_group(0.2891)</t>
  </si>
  <si>
    <t>f:Ruminococcaceae(0.8760)</t>
  </si>
  <si>
    <t>o:Clostridiales(0.9221)</t>
  </si>
  <si>
    <t>c:Clostridia(0.9506)</t>
  </si>
  <si>
    <t>p:Firmicutes(0.9800)</t>
  </si>
  <si>
    <t>g:Rikenellaceae_RC9_gut_group(0.7848)</t>
  </si>
  <si>
    <t>f:Rikenellaceae(0.8918)</t>
  </si>
  <si>
    <t>g:Rikenellaceae_RC9_gut_group(0.7597)</t>
  </si>
  <si>
    <t>f:Rikenellaceae(0.8633)</t>
  </si>
  <si>
    <t>o:Bacteroidales(0.9700)</t>
  </si>
  <si>
    <t>g:Rikenellaceae_RC9_gut_group(0.7433)</t>
  </si>
  <si>
    <t>f:Rikenellaceae(0.8544)</t>
  </si>
  <si>
    <t>o:Bacteroidales(0.9600)</t>
  </si>
  <si>
    <t>g:Rikenellaceae_RC9_gut_group(0.2865)</t>
  </si>
  <si>
    <t>f:Rikenellaceae(0.4408)</t>
  </si>
  <si>
    <t>o:Bacteroidales(0.6679)</t>
  </si>
  <si>
    <t>c:Bacteroidia(0.9025)</t>
  </si>
  <si>
    <t>p:Bacteroidetes(0.9500)</t>
  </si>
  <si>
    <t>g:Rhodoferax(0.3600)</t>
  </si>
  <si>
    <t>g:Rhodobacter(0.9600)</t>
  </si>
  <si>
    <t>g:Rhodobacter(0.5200)</t>
  </si>
  <si>
    <t>g:RBG164921(0.3277)</t>
  </si>
  <si>
    <t>f:Leptospiraceae(0.4096)</t>
  </si>
  <si>
    <t>o:Leptospirales(0.5120)</t>
  </si>
  <si>
    <t>c:Leptospirae(0.6400)</t>
  </si>
  <si>
    <t>p:Spirochaetes(0.8000)</t>
  </si>
  <si>
    <t>g:Proteiniphilum(0.9702)</t>
  </si>
  <si>
    <t>f:Dysgonomonadaceae(0.9900)</t>
  </si>
  <si>
    <t>g:Proteiniphilum(0.9700)</t>
  </si>
  <si>
    <t>f:Dysgonomonadaceae(1.0000)</t>
  </si>
  <si>
    <t>g:Proteiniphilum(0.9600)</t>
  </si>
  <si>
    <t>g:Proteiniphilum(0.9215)</t>
  </si>
  <si>
    <t>f:Dysgonomonadaceae(0.9700)</t>
  </si>
  <si>
    <t>g:Proteiniphilum(0.6385)</t>
  </si>
  <si>
    <t>f:Dysgonomonadaceae(0.8186)</t>
  </si>
  <si>
    <t>o:Bacteroidales(0.9409)</t>
  </si>
  <si>
    <t>g:Proteiniphilum(0.4449)</t>
  </si>
  <si>
    <t>f:Dysgonomonadaceae(0.6542)</t>
  </si>
  <si>
    <t>o:Bacteroidales(0.8723)</t>
  </si>
  <si>
    <t>g:Porphyrobacter(0.6900)</t>
  </si>
  <si>
    <t>f:Sphingomonadaceae(1.0000)</t>
  </si>
  <si>
    <t>o:Sphingomonadales(1.0000)</t>
  </si>
  <si>
    <t>g:Polaromonas(0.3600)</t>
  </si>
  <si>
    <t>g:Pirellula(1.0000)</t>
  </si>
  <si>
    <t>f:Pirellulaceae(1.0000)</t>
  </si>
  <si>
    <t>o:Pirellulales(1.0000)</t>
  </si>
  <si>
    <t>g:Pelotomaculum(0.9016)</t>
  </si>
  <si>
    <t>f:Peptococcaceae(0.9800)</t>
  </si>
  <si>
    <t>g:Paucibacter(0.4600)</t>
  </si>
  <si>
    <t>g:Parabacteroides(0.6745)</t>
  </si>
  <si>
    <t>f:Tannerellaceae(0.9500)</t>
  </si>
  <si>
    <t>g:Parabacteroides(0.5881)</t>
  </si>
  <si>
    <t>f:Tannerellaceae(0.8910)</t>
  </si>
  <si>
    <t>g:Paludisphaera(1.0000)</t>
  </si>
  <si>
    <t>f:Isosphaeraceae(1.0000)</t>
  </si>
  <si>
    <t>o:Isosphaerales(1.0000)</t>
  </si>
  <si>
    <t>g:Paludibacter(0.4480)</t>
  </si>
  <si>
    <t>f:Paludibacteraceae(0.6492)</t>
  </si>
  <si>
    <t>g:Paludibacter(0.3613)</t>
  </si>
  <si>
    <t>f:Paludibacteraceae(0.5828)</t>
  </si>
  <si>
    <t>g:Paludibacter(0.2017)</t>
  </si>
  <si>
    <t>f:Paludibacteraceae(0.4116)</t>
  </si>
  <si>
    <t>o:Bacteroidales(0.8400)</t>
  </si>
  <si>
    <t>g:Paludibacter(0.1387)</t>
  </si>
  <si>
    <t>f:Paludibacteraceae(0.3225)</t>
  </si>
  <si>
    <t>o:Bacteroidales(0.7500)</t>
  </si>
  <si>
    <t>g:Paludibacter(0.1090)</t>
  </si>
  <si>
    <t>f:Paludibacteraceae(0.3115)</t>
  </si>
  <si>
    <t>o:Bacteroidales(0.8900)</t>
  </si>
  <si>
    <t>g:Novosphingobium(0.9900)</t>
  </si>
  <si>
    <t>g:Novosphingobium(0.9800)</t>
  </si>
  <si>
    <t>g:Novosphingobium(0.9700)</t>
  </si>
  <si>
    <t>g:Novosphingobium(0.9600)</t>
  </si>
  <si>
    <t>g:Novosphingobium(0.9400)</t>
  </si>
  <si>
    <t>g:Novosphingobium(0.9300)</t>
  </si>
  <si>
    <t>g:Novosphingobium(0.8600)</t>
  </si>
  <si>
    <t>g:Nordella(0.1140)</t>
  </si>
  <si>
    <t>f:Rhizobiales_Incertae_Sedis(0.3564)</t>
  </si>
  <si>
    <t>o:Rhizobiales(0.9900)</t>
  </si>
  <si>
    <t>g:Nitrosomonas(0.0221)</t>
  </si>
  <si>
    <t>f:Nitrosomonadaceae(0.1700)</t>
  </si>
  <si>
    <t>g:Mycobacterium(1.0000)</t>
  </si>
  <si>
    <t>f:Mycobacteriaceae(1.0000)</t>
  </si>
  <si>
    <t>g:Methylotenera(0.9108)</t>
  </si>
  <si>
    <t>f:Methylophilaceae(0.9900)</t>
  </si>
  <si>
    <t>g:Methylorosula(1.0000)</t>
  </si>
  <si>
    <t>f:Beijerinckiaceae(1.0000)</t>
  </si>
  <si>
    <t>o:Rhizobiales(1.0000)</t>
  </si>
  <si>
    <t>g:Methylorosula(0.3990)</t>
  </si>
  <si>
    <t>f:Beijerinckiaceae(0.9500)</t>
  </si>
  <si>
    <t>g:Methanosaeta(1.0000)</t>
  </si>
  <si>
    <t>f:Methanosaetaceae(1.0000)</t>
  </si>
  <si>
    <t>o:Methanosarcinales(1.0000)</t>
  </si>
  <si>
    <t>c:Methanomicrobia(1.0000)</t>
  </si>
  <si>
    <t>g:Methanoregula(0.7225)</t>
  </si>
  <si>
    <t>f:Methanoregulaceae(0.8500)</t>
  </si>
  <si>
    <t>o:Methanomicrobiales(1.0000)</t>
  </si>
  <si>
    <t>g:Methanoregula(0.3246)</t>
  </si>
  <si>
    <t>f:Methanoregulaceae(0.5410)</t>
  </si>
  <si>
    <t>o:Methanomicrobiales(0.9016)</t>
  </si>
  <si>
    <t>c:Methanomicrobia(0.9800)</t>
  </si>
  <si>
    <t>g:Methanoregula(0.2452)</t>
  </si>
  <si>
    <t>f:Methanoregulaceae(0.4627)</t>
  </si>
  <si>
    <t>o:Methanomicrobiales(0.8730)</t>
  </si>
  <si>
    <t>c:Methanomicrobia(0.9700)</t>
  </si>
  <si>
    <t>g:Methanoregula(0.2425)</t>
  </si>
  <si>
    <t>f:Methanoregulaceae(0.4575)</t>
  </si>
  <si>
    <t>o:Methanomicrobiales(0.8633)</t>
  </si>
  <si>
    <t>g:Methanobacterium(1.0000)</t>
  </si>
  <si>
    <t>f:Methanobacteriaceae(1.0000)</t>
  </si>
  <si>
    <t>o:Methanobacteriales(1.0000)</t>
  </si>
  <si>
    <t>c:Methanobacteria(1.0000)</t>
  </si>
  <si>
    <t>g:Luteolibacter(0.0000)</t>
  </si>
  <si>
    <t>f:Rubritaleaceae(0.0000)</t>
  </si>
  <si>
    <t>o:Verrucomicrobiales(0.0005)</t>
  </si>
  <si>
    <t>c:Verrucomicrobiae(0.0058)</t>
  </si>
  <si>
    <t>p:Verrucomicrobia(0.0639)</t>
  </si>
  <si>
    <t>d:Bacteria(0.7100)</t>
  </si>
  <si>
    <t>g:Limnohabitans(0.3900)</t>
  </si>
  <si>
    <t>g:Limnohabitans(0.3400)</t>
  </si>
  <si>
    <t>g:Limnobacter(0.4165)</t>
  </si>
  <si>
    <t>f:Burkholderiaceae(0.8500)</t>
  </si>
  <si>
    <t>g:Leptolinea(1.0000)</t>
  </si>
  <si>
    <t>g:Lactococcus(1.0000)</t>
  </si>
  <si>
    <t>f:Streptococcaceae(1.0000)</t>
  </si>
  <si>
    <t>o:Lactobacillales(1.0000)</t>
  </si>
  <si>
    <t>g:Lachnospiraceae_NK4A136_group(0.7400)</t>
  </si>
  <si>
    <t>g:Lachnospiraceae_NK4A136_group(0.7300)</t>
  </si>
  <si>
    <t>g:Lachnospiraceae_NK4A136_group(0.6138)</t>
  </si>
  <si>
    <t>f:Lachnospiraceae(0.9900)</t>
  </si>
  <si>
    <t>g:Hyphomonas(0.1938)</t>
  </si>
  <si>
    <t>f:Hyphomonadaceae(0.5700)</t>
  </si>
  <si>
    <t>o:Caulobacterales(0.7600)</t>
  </si>
  <si>
    <t>g:Haematobacter(0.2548)</t>
  </si>
  <si>
    <t>g:Gordonia(1.0000)</t>
  </si>
  <si>
    <t>f:Nocardiaceae(1.0000)</t>
  </si>
  <si>
    <t>g:Gordonia(0.9800)</t>
  </si>
  <si>
    <t>g:Gordonia(0.9409)</t>
  </si>
  <si>
    <t>f:Nocardiaceae(0.9700)</t>
  </si>
  <si>
    <t>g:Gordonia(0.8655)</t>
  </si>
  <si>
    <t>f:Nocardiaceae(0.9306)</t>
  </si>
  <si>
    <t>o:Corynebacteriales(0.9900)</t>
  </si>
  <si>
    <t>g:Fusobacterium(0.0001)</t>
  </si>
  <si>
    <t>f:Fusobacteriaceae(0.0005)</t>
  </si>
  <si>
    <t>o:Fusobacteriales(0.0034)</t>
  </si>
  <si>
    <t>c:Fusobacteriia(0.0225)</t>
  </si>
  <si>
    <t>p:Fusobacteria(0.1500)</t>
  </si>
  <si>
    <t>g:Fretibacterium(0.0224)</t>
  </si>
  <si>
    <t>f:Synergistaceae(0.0488)</t>
  </si>
  <si>
    <t>o:Synergistales(0.1038)</t>
  </si>
  <si>
    <t>c:Synergistia(0.2209)</t>
  </si>
  <si>
    <t>p:Synergistetes(0.4700)</t>
  </si>
  <si>
    <t>g:Fretibacterium(0.0144)</t>
  </si>
  <si>
    <t>f:Synergistaceae(0.0342)</t>
  </si>
  <si>
    <t>o:Synergistales(0.0795)</t>
  </si>
  <si>
    <t>c:Synergistia(0.1849)</t>
  </si>
  <si>
    <t>p:Synergistetes(0.4300)</t>
  </si>
  <si>
    <t>g:Fretibacterium(0.0077)</t>
  </si>
  <si>
    <t>f:Synergistaceae(0.0256)</t>
  </si>
  <si>
    <t>o:Synergistales(0.0640)</t>
  </si>
  <si>
    <t>c:Synergistia(0.1600)</t>
  </si>
  <si>
    <t>p:Synergistetes(0.4000)</t>
  </si>
  <si>
    <t>g:Flexilinea(1.0000)</t>
  </si>
  <si>
    <t>g:Flavobacterium(1.0000)</t>
  </si>
  <si>
    <t>f:Flavobacteriaceae(1.0000)</t>
  </si>
  <si>
    <t>o:Flavobacteriales(1.0000)</t>
  </si>
  <si>
    <t>g:Flavihumibacter(1.0000)</t>
  </si>
  <si>
    <t>g:Flavihumibacter(0.6500)</t>
  </si>
  <si>
    <t>g:Fastidiosipila(0.7899)</t>
  </si>
  <si>
    <t>f:Ruminococcaceae(0.8493)</t>
  </si>
  <si>
    <t>o:Clostridiales(0.8847)</t>
  </si>
  <si>
    <t>c:Clostridia(0.9216)</t>
  </si>
  <si>
    <t>p:Firmicutes(0.9600)</t>
  </si>
  <si>
    <t>g:Fastidiosipila(0.6570)</t>
  </si>
  <si>
    <t>f:Ruminococcaceae(0.8317)</t>
  </si>
  <si>
    <t>g:Fastidiosipila(0.5948)</t>
  </si>
  <si>
    <t>f:Ruminococcaceae(0.8747)</t>
  </si>
  <si>
    <t>g:Fastidiosipila(0.5095)</t>
  </si>
  <si>
    <t>f:Ruminococcaceae(0.6704)</t>
  </si>
  <si>
    <t>o:Clostridiales(0.7619)</t>
  </si>
  <si>
    <t>c:Clostridia(0.8372)</t>
  </si>
  <si>
    <t>p:Firmicutes(0.9200)</t>
  </si>
  <si>
    <t>g:Erythrobacter(0.7100)</t>
  </si>
  <si>
    <t>g:Erysipelothrix(0.0264)</t>
  </si>
  <si>
    <t>f:Erysipelotrichaceae(0.1389)</t>
  </si>
  <si>
    <t>o:Erysipelotrichales(0.2437)</t>
  </si>
  <si>
    <t>c:Erysipelotrichia(0.4275)</t>
  </si>
  <si>
    <t>p:Firmicutes(0.7500)</t>
  </si>
  <si>
    <t>g:Erysipelatoclostridium(0.0159)</t>
  </si>
  <si>
    <t>f:Erysipelotrichaceae(0.0496)</t>
  </si>
  <si>
    <t>o:Erysipelotrichales(0.1210)</t>
  </si>
  <si>
    <t>c:Erysipelotrichia(0.2952)</t>
  </si>
  <si>
    <t>p:Firmicutes(0.7200)</t>
  </si>
  <si>
    <t>g:Erysipelatoclostridium(0.0132)</t>
  </si>
  <si>
    <t>f:Erysipelotrichaceae(0.0439)</t>
  </si>
  <si>
    <t>o:Erysipelotrichales(0.1126)</t>
  </si>
  <si>
    <t>c:Erysipelotrichia(0.2886)</t>
  </si>
  <si>
    <t>p:Firmicutes(0.7400)</t>
  </si>
  <si>
    <t>g:Erysipelatoclostridium(0.0104)</t>
  </si>
  <si>
    <t>f:Erysipelotrichaceae(0.0360)</t>
  </si>
  <si>
    <t>o:Erysipelotrichales(0.1029)</t>
  </si>
  <si>
    <t>c:Erysipelotrichia(0.2940)</t>
  </si>
  <si>
    <t>p:Firmicutes(0.8400)</t>
  </si>
  <si>
    <t>g:Erysipelatoclostridium(0.0042)</t>
  </si>
  <si>
    <t>f:Erysipelotrichaceae(0.0300)</t>
  </si>
  <si>
    <t>o:Erysipelotrichales(0.0858)</t>
  </si>
  <si>
    <t>c:Erysipelotrichia(0.2450)</t>
  </si>
  <si>
    <t>p:Firmicutes(0.7000)</t>
  </si>
  <si>
    <t>g:Enhydrobacter(1.0000)</t>
  </si>
  <si>
    <t>f:Moraxellaceae(1.0000)</t>
  </si>
  <si>
    <t>o:Pseudomonadales(1.0000)</t>
  </si>
  <si>
    <t>g:Dysgonomonas(0.4054)</t>
  </si>
  <si>
    <t>f:Dysgonomonadaceae(0.6435)</t>
  </si>
  <si>
    <t>g:Dysgonomonas(0.0333)</t>
  </si>
  <si>
    <t>f:Dysgonomonadaceae(0.2378)</t>
  </si>
  <si>
    <t>o:Bacteroidales(0.8200)</t>
  </si>
  <si>
    <t>g:Devosia(0.9600)</t>
  </si>
  <si>
    <t>f:Devosiaceae(1.0000)</t>
  </si>
  <si>
    <t>g:Devosia(0.9200)</t>
  </si>
  <si>
    <t>g:Desulfobulbus(0.0193)</t>
  </si>
  <si>
    <t>f:Desulfobulbaceae(0.0773)</t>
  </si>
  <si>
    <t>o:Desulfobacterales(0.2344)</t>
  </si>
  <si>
    <t>c:Deltaproteobacteria(0.5580)</t>
  </si>
  <si>
    <t>p:Proteobacteria(0.9000)</t>
  </si>
  <si>
    <t>g:Desulfobacca(0.0021)</t>
  </si>
  <si>
    <t>f:Syntrophaceae(0.0149)</t>
  </si>
  <si>
    <t>o:Syntrophobacterales(0.0573)</t>
  </si>
  <si>
    <t>c:Deltaproteobacteria(0.2205)</t>
  </si>
  <si>
    <t>p:Proteobacteria(0.4900)</t>
  </si>
  <si>
    <t>g:Desulfobacca(0.0015)</t>
  </si>
  <si>
    <t>f:Syntrophaceae(0.0134)</t>
  </si>
  <si>
    <t>o:Syntrophobacterales(0.0669)</t>
  </si>
  <si>
    <t>c:Deltaproteobacteria(0.3186)</t>
  </si>
  <si>
    <t>p:Proteobacteria(0.5900)</t>
  </si>
  <si>
    <t>g:Dechloromonas(0.9900)</t>
  </si>
  <si>
    <t>g:Curvibacter(0.4800)</t>
  </si>
  <si>
    <t>g:Cupriavidus(0.3168)</t>
  </si>
  <si>
    <t>f:Burkholderiaceae(0.8800)</t>
  </si>
  <si>
    <t>g:Conchiformibius(0.4410)</t>
  </si>
  <si>
    <t>f:Neisseriaceae(0.9800)</t>
  </si>
  <si>
    <t>g:Comamonas(0.5200)</t>
  </si>
  <si>
    <t>g:Clostridium_sensu_stricto_1(0.9300)</t>
  </si>
  <si>
    <t>f:Clostridiaceae_1(1.0000)</t>
  </si>
  <si>
    <t>g:Clostridium_sensu_stricto_1(0.7100)</t>
  </si>
  <si>
    <t>g:Cloacibacterium(1.0000)</t>
  </si>
  <si>
    <t>f:Weeksellaceae(1.0000)</t>
  </si>
  <si>
    <t>g:Christensenellaceae_R7_group(0.9509)</t>
  </si>
  <si>
    <t>f:Christensenellaceae(0.9703)</t>
  </si>
  <si>
    <t>g:Christensenellaceae_R7_group(0.9506)</t>
  </si>
  <si>
    <t>f:Christensenellaceae(0.9800)</t>
  </si>
  <si>
    <t>g:Christensenellaceae_R7_group(0.9225)</t>
  </si>
  <si>
    <t>f:Christensenellaceae(0.9413)</t>
  </si>
  <si>
    <t>o:Clostridiales(0.9605)</t>
  </si>
  <si>
    <t>g:Christensenellaceae_R7_group(0.9222)</t>
  </si>
  <si>
    <t>f:Christensenellaceae(0.9507)</t>
  </si>
  <si>
    <t>g:Christensenellaceae_R7_group(0.9131)</t>
  </si>
  <si>
    <t>f:Christensenellaceae(0.9318)</t>
  </si>
  <si>
    <t>g:Christensenellaceae_R7_group(0.9130)</t>
  </si>
  <si>
    <t>f:Christensenellaceae(0.9412)</t>
  </si>
  <si>
    <t>o:Clostridiales(0.9604)</t>
  </si>
  <si>
    <t>c:Clostridia(0.9800)</t>
  </si>
  <si>
    <t>g:Christensenellaceae_R7_group(0.9036)</t>
  </si>
  <si>
    <t>f:Christensenellaceae(0.9316)</t>
  </si>
  <si>
    <t>g:Christensenellaceae_R7_group(0.8946)</t>
  </si>
  <si>
    <t>f:Christensenellaceae(0.9223)</t>
  </si>
  <si>
    <t>g:Christensenellaceae_R7_group(0.8668)</t>
  </si>
  <si>
    <t>f:Christensenellaceae(0.9124)</t>
  </si>
  <si>
    <t>g:Christensenellaceae_R7_group(0.8574)</t>
  </si>
  <si>
    <t>f:Christensenellaceae(0.9121)</t>
  </si>
  <si>
    <t>g:Christensenellaceae_R7_group(0.8225)</t>
  </si>
  <si>
    <t>f:Christensenellaceae(0.8844)</t>
  </si>
  <si>
    <t>o:Clostridiales(0.9409)</t>
  </si>
  <si>
    <t>c:Clostridia(0.9700)</t>
  </si>
  <si>
    <t>g:Christensenellaceae_R7_group(0.8145)</t>
  </si>
  <si>
    <t>f:Christensenellaceae(0.8574)</t>
  </si>
  <si>
    <t>o:Clostridiales(0.9025)</t>
  </si>
  <si>
    <t>c:Clostridia(0.9500)</t>
  </si>
  <si>
    <t>g:Christensenellaceae_R7_group(0.7899)</t>
  </si>
  <si>
    <t>f:Christensenellaceae(0.8403)</t>
  </si>
  <si>
    <t>o:Clostridiales(0.8940)</t>
  </si>
  <si>
    <t>c:Clostridia(0.9312)</t>
  </si>
  <si>
    <t>p:Firmicutes(0.9700)</t>
  </si>
  <si>
    <t>g:Christensenellaceae_R7_group(0.7839)</t>
  </si>
  <si>
    <t>f:Christensenellaceae(0.9115)</t>
  </si>
  <si>
    <t>g:Christensenellaceae_R7_group(0.7811)</t>
  </si>
  <si>
    <t>f:Christensenellaceae(0.8399)</t>
  </si>
  <si>
    <t>o:Clostridiales(0.8935)</t>
  </si>
  <si>
    <t>c:Clostridia(0.9405)</t>
  </si>
  <si>
    <t>g:Christensenellaceae_R7_group(0.7651)</t>
  </si>
  <si>
    <t>f:Christensenellaceae(0.8227)</t>
  </si>
  <si>
    <t>o:Clostridiales(0.8846)</t>
  </si>
  <si>
    <t>g:Christensenellaceae_R7_group(0.7650)</t>
  </si>
  <si>
    <t>f:Christensenellaceae(0.8225)</t>
  </si>
  <si>
    <t>o:Clostridiales(0.8845)</t>
  </si>
  <si>
    <t>c:Clostridia(0.9310)</t>
  </si>
  <si>
    <t>g:Christensenellaceae_R7_group(0.7453)</t>
  </si>
  <si>
    <t>f:Christensenellaceae(0.8374)</t>
  </si>
  <si>
    <t>g:Christensenellaceae_R7_group(0.6205)</t>
  </si>
  <si>
    <t>f:Christensenellaceae(0.7215)</t>
  </si>
  <si>
    <t>o:Clostridiales(0.8390)</t>
  </si>
  <si>
    <t>c:Clostridia(0.9021)</t>
  </si>
  <si>
    <t>g:Christensenellaceae_R7_group(0.5290)</t>
  </si>
  <si>
    <t>f:Christensenellaceae(0.6696)</t>
  </si>
  <si>
    <t>o:Clostridiales(0.8476)</t>
  </si>
  <si>
    <t>c:Clostridia(0.9114)</t>
  </si>
  <si>
    <t>g:Christensenellaceae_R7_group(0.5194)</t>
  </si>
  <si>
    <t>f:Christensenellaceae(0.6492)</t>
  </si>
  <si>
    <t>o:Clostridiales(0.8115)</t>
  </si>
  <si>
    <t>c:Clostridia(0.8918)</t>
  </si>
  <si>
    <t>g:Christensenellaceae_R7_group(0.4214)</t>
  </si>
  <si>
    <t>f:Christensenellaceae(0.5694)</t>
  </si>
  <si>
    <t>o:Clostridiales(0.7695)</t>
  </si>
  <si>
    <t>c:Clostridia(0.8550)</t>
  </si>
  <si>
    <t>p:Firmicutes(0.9500)</t>
  </si>
  <si>
    <t>g:Chelatococcus(0.9603)</t>
  </si>
  <si>
    <t>f:Beijerinckiaceae(0.9900)</t>
  </si>
  <si>
    <t>g:Candidatus_Phytoplasma(0.0095)</t>
  </si>
  <si>
    <t>f:Unknown_Family(0.0364)</t>
  </si>
  <si>
    <t>o:Mollicutes_Incertae_Sedis(0.1348)</t>
  </si>
  <si>
    <t>c:Mollicutes(0.5184)</t>
  </si>
  <si>
    <t>p:Tenericutes(0.7200)</t>
  </si>
  <si>
    <t>g:Candidatus_Cloacimonas(1.0000)</t>
  </si>
  <si>
    <t>f:Cloacimonadaceae(1.0000)</t>
  </si>
  <si>
    <t>g:Candidatus_Cloacimonas(0.7569)</t>
  </si>
  <si>
    <t>f:Cloacimonadaceae(0.8700)</t>
  </si>
  <si>
    <t>g:Candidatus_Cloacimonas(0.7396)</t>
  </si>
  <si>
    <t>f:Cloacimonadaceae(0.8600)</t>
  </si>
  <si>
    <t>g:Candidatus_Cloacimonas(0.2601)</t>
  </si>
  <si>
    <t>f:Cloacimonadaceae(0.5100)</t>
  </si>
  <si>
    <t>g:Bosea(1.0000)</t>
  </si>
  <si>
    <t>g:Bosea(0.9900)</t>
  </si>
  <si>
    <t>g:Blastopirellula(0.8644)</t>
  </si>
  <si>
    <t>f:Pirellulaceae(0.9604)</t>
  </si>
  <si>
    <t>o:Pirellulales(0.9800)</t>
  </si>
  <si>
    <t>g:Bacteroides(1.0000)</t>
  </si>
  <si>
    <t>f:Bacteroidaceae(1.0000)</t>
  </si>
  <si>
    <t>g:Bacteroides(0.1338)</t>
  </si>
  <si>
    <t>f:Bacteroidaceae(0.3432)</t>
  </si>
  <si>
    <t>o:Bacteroidales(0.8800)</t>
  </si>
  <si>
    <t>g:Bacteroides(0.0321)</t>
  </si>
  <si>
    <t>f:Bacteroidaceae(0.1607)</t>
  </si>
  <si>
    <t>o:Bacteroidales(0.8037)</t>
  </si>
  <si>
    <t>g:Bacillus(0.0249)</t>
  </si>
  <si>
    <t>f:Bacillaceae(0.1082)</t>
  </si>
  <si>
    <t>o:Bacillales(0.4007)</t>
  </si>
  <si>
    <t>c:Bacilli(0.6164)</t>
  </si>
  <si>
    <t>g:Bacillus(0.0120)</t>
  </si>
  <si>
    <t>f:Bacillaceae(0.0446)</t>
  </si>
  <si>
    <t>o:Bacillales(0.1594)</t>
  </si>
  <si>
    <t>c:Bacilli(0.3542)</t>
  </si>
  <si>
    <t>p:Firmicutes(0.7700)</t>
  </si>
  <si>
    <t>g:Aquincola(0.2200)</t>
  </si>
  <si>
    <t>g:Aquabacterium(0.2001)</t>
  </si>
  <si>
    <t>f:Burkholderiaceae(0.6900)</t>
  </si>
  <si>
    <t>g:Annwodia(0.1763)</t>
  </si>
  <si>
    <t>f:Hydrogenophilaceae(0.4300)</t>
  </si>
  <si>
    <t>g:Anaerovorax(0.8900)</t>
  </si>
  <si>
    <t>f:Family_XIII(1.0000)</t>
  </si>
  <si>
    <t>g:Anaerovorax(0.0822)</t>
  </si>
  <si>
    <t>f:Family_XIII(0.2834)</t>
  </si>
  <si>
    <t>o:Clostridiales(0.4571)</t>
  </si>
  <si>
    <t>c:Clostridia(0.6624)</t>
  </si>
  <si>
    <t>g:Amaricoccus(0.4150)</t>
  </si>
  <si>
    <t>f:Rhodobacteraceae(0.5929)</t>
  </si>
  <si>
    <t>o:Rhodobacterales(0.7700)</t>
  </si>
  <si>
    <t>g:Amaricoccus(0.3825)</t>
  </si>
  <si>
    <t>f:Rhodobacteraceae(0.5625)</t>
  </si>
  <si>
    <t>o:Rhodobacterales(0.7500)</t>
  </si>
  <si>
    <t>g:AllorhizobiumNeorhizobiumPararhizobiumRhizobium(0.7600)</t>
  </si>
  <si>
    <t>f:Rhizobiaceae(1.0000)</t>
  </si>
  <si>
    <t>g:Alicycliphilus(0.4900)</t>
  </si>
  <si>
    <t>g:Afipia(0.9300)</t>
  </si>
  <si>
    <t>f:Xanthobacteraceae(1.0000)</t>
  </si>
  <si>
    <t>g:Aeromonas(1.0000)</t>
  </si>
  <si>
    <t>f:Aeromonadaceae(1.0000)</t>
  </si>
  <si>
    <t>o:Aeromonadales(1.0000)</t>
  </si>
  <si>
    <t>g:ADurbBin0631(0.7100)</t>
  </si>
  <si>
    <t>f:Pedosphaeraceae(1.0000)</t>
  </si>
  <si>
    <t>o:Pedosphaerales(1.0000)</t>
  </si>
  <si>
    <t>g:Acinetobacter(1.0000)</t>
  </si>
  <si>
    <t>g:Acidovorax(0.7500)</t>
  </si>
  <si>
    <t>g:Acidovorax(0.5900)</t>
  </si>
  <si>
    <t>g:Acidovorax(0.5500)</t>
  </si>
  <si>
    <t>g:Acidovorax(0.5300)</t>
  </si>
  <si>
    <t>g:Acidovorax(0.3400)</t>
  </si>
  <si>
    <t>g:Acetobacterium(0.0039)</t>
  </si>
  <si>
    <t>f:Eubacteriaceae(0.0155)</t>
  </si>
  <si>
    <t>o:Clostridiales(0.0595)</t>
  </si>
  <si>
    <t>c:Clostridia(0.1802)</t>
  </si>
  <si>
    <t>p:Firmicutes(0.5300)</t>
  </si>
  <si>
    <t>g:A7P90m(0.1154)</t>
  </si>
  <si>
    <t>f:Rikenellaceae(0.3120)</t>
  </si>
  <si>
    <t>g:A7P90m(0.0950)</t>
  </si>
  <si>
    <t>f:Rikenellaceae(0.2715)</t>
  </si>
  <si>
    <t>o:Bacteroidales(0.7339)</t>
  </si>
  <si>
    <t>c:Bacteroidia(0.9409)</t>
  </si>
  <si>
    <t>p:Bacteroidetes(0.9700)</t>
  </si>
  <si>
    <t>g:A7P90m(0.0360)</t>
  </si>
  <si>
    <t>f:Rikenellaceae(0.1500)</t>
  </si>
  <si>
    <t>o:Bacteroidales(0.6000)</t>
  </si>
  <si>
    <t>g:[Eubacterium]_coprostanoligenes_group(0.9800)</t>
  </si>
  <si>
    <t>STP (%)</t>
  </si>
  <si>
    <t>WTP (%)</t>
  </si>
  <si>
    <t>BWTP (%)</t>
  </si>
  <si>
    <t>STP</t>
  </si>
  <si>
    <t>WTP</t>
  </si>
  <si>
    <t>BWTP</t>
  </si>
  <si>
    <t>Genus</t>
  </si>
  <si>
    <t>Family</t>
  </si>
  <si>
    <t>Order</t>
  </si>
  <si>
    <t>Class</t>
  </si>
  <si>
    <t>Phylum</t>
  </si>
  <si>
    <t>Domain</t>
  </si>
  <si>
    <t>OTU#</t>
  </si>
  <si>
    <t>D4.0917</t>
  </si>
  <si>
    <t>D4.1016</t>
  </si>
  <si>
    <t>D4.1030</t>
  </si>
  <si>
    <t>D4.1211</t>
  </si>
  <si>
    <t>D4.091718</t>
  </si>
  <si>
    <t>D4.101618</t>
  </si>
  <si>
    <t>D4.103018</t>
  </si>
  <si>
    <t>D4.121118</t>
  </si>
  <si>
    <t>f:Family_XIII(0.9703)</t>
  </si>
  <si>
    <t>g:[Eubacterium]_brachy_group(0.4463)</t>
  </si>
  <si>
    <t>f:Ruminococcaceae(0.9605)</t>
  </si>
  <si>
    <t>g:[Eubacterium]_coprostanoligenes_group(0.5955)</t>
  </si>
  <si>
    <t>g:[Eubacterium]_coprostanoligenes_group(1.0000)</t>
  </si>
  <si>
    <t>g:[Eubacterium]_ruminantium_group(0.4500)</t>
  </si>
  <si>
    <t>o:Bacteroidales(0.7245)</t>
  </si>
  <si>
    <t>f:Rikenellaceae(0.2826)</t>
  </si>
  <si>
    <t>g:A7P90m(0.0989)</t>
  </si>
  <si>
    <t>p:Bacteroidetes(0.9800)</t>
  </si>
  <si>
    <t>c:Bacteroidia(0.9604)</t>
  </si>
  <si>
    <t>o:Bacteroidales(0.7299)</t>
  </si>
  <si>
    <t>f:Rikenellaceae(0.2847)</t>
  </si>
  <si>
    <t>g:A7P90m(0.1082)</t>
  </si>
  <si>
    <t>g:Acetivibrio(1.0000)</t>
  </si>
  <si>
    <t>p:Firmicutes(0.5900)</t>
  </si>
  <si>
    <t>c:Clostridia(0.2360)</t>
  </si>
  <si>
    <t>o:Clostridiales(0.0920)</t>
  </si>
  <si>
    <t>f:Eubacteriaceae(0.0267)</t>
  </si>
  <si>
    <t>g:Acetobacterium(0.0075)</t>
  </si>
  <si>
    <t>g:Acidovorax(0.3900)</t>
  </si>
  <si>
    <t>g:Acidovorax(0.4500)</t>
  </si>
  <si>
    <t>g:Acidovorax(0.5200)</t>
  </si>
  <si>
    <t>g:Acidovorax(0.6900)</t>
  </si>
  <si>
    <t>g:Acidovorax(0.7100)</t>
  </si>
  <si>
    <t>g:ADurbBin0631(0.7000)</t>
  </si>
  <si>
    <t>g:Afipia(0.9100)</t>
  </si>
  <si>
    <t>g:Alicycliphilus(0.4700)</t>
  </si>
  <si>
    <t>g:Alicycliphilus(0.5400)</t>
  </si>
  <si>
    <t>g:AllorhizobiumNeorhizobiumPararhizobiumRhizobium(0.7100)</t>
  </si>
  <si>
    <t>f:Neisseriaceae(0.8000)</t>
  </si>
  <si>
    <t>g:Alysiella(0.3440)</t>
  </si>
  <si>
    <t>o:Betaproteobacteriales(0.9900)</t>
  </si>
  <si>
    <t>f:Neisseriaceae(0.7821)</t>
  </si>
  <si>
    <t>g:Alysiella(0.3519)</t>
  </si>
  <si>
    <t>o:Rhodobacterales(0.7400)</t>
  </si>
  <si>
    <t>f:Rhodobacteraceae(0.5476)</t>
  </si>
  <si>
    <t>g:Amaricoccus(0.3669)</t>
  </si>
  <si>
    <t>o:Rhodobacterales(0.7600)</t>
  </si>
  <si>
    <t>f:Rhodobacteraceae(0.5776)</t>
  </si>
  <si>
    <t>g:Amaricoccus(0.4043)</t>
  </si>
  <si>
    <t>o:Rhodobacterales(0.9800)</t>
  </si>
  <si>
    <t>f:Rhodobacteraceae(0.9604)</t>
  </si>
  <si>
    <t>g:Amaricoccus(0.7107)</t>
  </si>
  <si>
    <t>g:Aminobacter(0.5400)</t>
  </si>
  <si>
    <t>c:Negativicutes(0.9800)</t>
  </si>
  <si>
    <t>o:Selenomonadales(0.9604)</t>
  </si>
  <si>
    <t>f:Veillonellaceae(0.8836)</t>
  </si>
  <si>
    <t>g:Anaerovibrio(0.4329)</t>
  </si>
  <si>
    <t>p:Firmicutes(0.9300)</t>
  </si>
  <si>
    <t>c:Clostridia(0.6696)</t>
  </si>
  <si>
    <t>o:Clostridiales(0.4821)</t>
  </si>
  <si>
    <t>f:Family_XIII(0.3134)</t>
  </si>
  <si>
    <t>g:Anaerovorax(0.0971)</t>
  </si>
  <si>
    <t>g:Anaerovorax(0.9500)</t>
  </si>
  <si>
    <t>f:Hydrogenophilaceae(0.4400)</t>
  </si>
  <si>
    <t>g:Annwodia(0.1804)</t>
  </si>
  <si>
    <t>f:Burkholderiaceae(0.7300)</t>
  </si>
  <si>
    <t>g:Aquabacterium(0.2482)</t>
  </si>
  <si>
    <t>g:Aquabacterium(0.5800)</t>
  </si>
  <si>
    <t>g:Aquabacterium(0.9800)</t>
  </si>
  <si>
    <t>g:Aquincola(0.2100)</t>
  </si>
  <si>
    <t>p:Epsilonbacteraeota(1.0000)</t>
  </si>
  <si>
    <t>c:Campylobacteria(1.0000)</t>
  </si>
  <si>
    <t>o:Campylobacterales(1.0000)</t>
  </si>
  <si>
    <t>f:Arcobacteraceae(1.0000)</t>
  </si>
  <si>
    <t>g:Arcobacter(1.0000)</t>
  </si>
  <si>
    <t>d:Eukaryota(1.0000)</t>
  </si>
  <si>
    <t>p:Opisthokonta(0.7900)</t>
  </si>
  <si>
    <t>c:Nucletmycea(0.5846)</t>
  </si>
  <si>
    <t>o:Fungi(0.4326)</t>
  </si>
  <si>
    <t>f:Dikarya(0.2509)</t>
  </si>
  <si>
    <t>g:Ascomycota(0.1104)</t>
  </si>
  <si>
    <t>p:Opisthokonta(0.8700)</t>
  </si>
  <si>
    <t>c:Nucletmycea(0.7569)</t>
  </si>
  <si>
    <t>o:Fungi(0.6585)</t>
  </si>
  <si>
    <t>f:Dikarya(0.5334)</t>
  </si>
  <si>
    <t>g:Ascomycota(0.3894)</t>
  </si>
  <si>
    <t>f:Rhodocyclaceae(0.4200)</t>
  </si>
  <si>
    <t>g:Azoarcus(0.0756)</t>
  </si>
  <si>
    <t>g:Azorhizobium(0.7600)</t>
  </si>
  <si>
    <t>p:Firmicutes(0.7800)</t>
  </si>
  <si>
    <t>c:Bacilli(0.3666)</t>
  </si>
  <si>
    <t>o:Bacillales(0.1650)</t>
  </si>
  <si>
    <t>f:Bacillaceae(0.0429)</t>
  </si>
  <si>
    <t>g:Bacillus(0.0107)</t>
  </si>
  <si>
    <t>o:Bacteroidales(0.7971)</t>
  </si>
  <si>
    <t>f:Bacteroidaceae(0.3109)</t>
  </si>
  <si>
    <t>g:Bacteroides(0.1212)</t>
  </si>
  <si>
    <t>c:Planctomycetacia(0.9900)</t>
  </si>
  <si>
    <t>o:Pirellulales(0.9702)</t>
  </si>
  <si>
    <t>f:Pirellulaceae(0.9508)</t>
  </si>
  <si>
    <t>g:Blastopirellula(0.8462)</t>
  </si>
  <si>
    <t>g:Bordetella(0.4800)</t>
  </si>
  <si>
    <t>f:Burkholderiaceae(0.3800)</t>
  </si>
  <si>
    <t>g:BurkholderiaCaballeroniaParaburkholderia(0.0456)</t>
  </si>
  <si>
    <t>f:Burkholderiaceae(0.4600)</t>
  </si>
  <si>
    <t>g:BurkholderiaCaballeroniaParaburkholderia(0.0598)</t>
  </si>
  <si>
    <t>f:Burkholderiaceae(0.7227)</t>
  </si>
  <si>
    <t>g:BurkholderiaCaballeroniaParaburkholderia(0.1229)</t>
  </si>
  <si>
    <t>f:Rhodocyclaceae(0.4900)</t>
  </si>
  <si>
    <t>g:C39(0.1911)</t>
  </si>
  <si>
    <t>o:Clostridiales(0.9900)</t>
  </si>
  <si>
    <t>f:Ruminococcaceae(0.9702)</t>
  </si>
  <si>
    <t>g:CAG352(0.3396)</t>
  </si>
  <si>
    <t>p:Firmicutes(0.6000)</t>
  </si>
  <si>
    <t>c:Clostridia(0.3120)</t>
  </si>
  <si>
    <t>o:Thermoanaerobacterales(0.0499)</t>
  </si>
  <si>
    <t>f:Thermoanaerobacteraceae(0.0075)</t>
  </si>
  <si>
    <t>g:Caldanaerobacter(0.0010)</t>
  </si>
  <si>
    <t>p:Firmicutes(0.5800)</t>
  </si>
  <si>
    <t>c:Clostridia(0.2958)</t>
  </si>
  <si>
    <t>o:Thermoanaerobacterales(0.0562)</t>
  </si>
  <si>
    <t>f:Thermoanaerobacteraceae(0.0101)</t>
  </si>
  <si>
    <t>g:Caldanaerobacter(0.0016)</t>
  </si>
  <si>
    <t>g:Candidatus_Accumulibacter(0.9900)</t>
  </si>
  <si>
    <t>f:Cloacimonadaceae(0.8400)</t>
  </si>
  <si>
    <t>g:Candidatus_Cloacimonas(0.7056)</t>
  </si>
  <si>
    <t>f:Cloacimonadaceae(0.8800)</t>
  </si>
  <si>
    <t>g:Candidatus_Cloacimonas(0.7744)</t>
  </si>
  <si>
    <t>p:Proteobacteria(0.9900)</t>
  </si>
  <si>
    <t>c:Gammaproteobacteria(0.9801)</t>
  </si>
  <si>
    <t>o:Competibacterales(0.8429)</t>
  </si>
  <si>
    <t>f:Competibacteraceae(0.7249)</t>
  </si>
  <si>
    <t>g:Candidatus_Competibacter(0.6234)</t>
  </si>
  <si>
    <t>o:Competibacterales(0.8700)</t>
  </si>
  <si>
    <t>f:Competibacteraceae(0.7569)</t>
  </si>
  <si>
    <t>g:Candidatus_Competibacter(0.6585)</t>
  </si>
  <si>
    <t>p:Tenericutes(0.7000)</t>
  </si>
  <si>
    <t>c:Mollicutes(0.4900)</t>
  </si>
  <si>
    <t>o:Mollicutes_Incertae_Sedis(0.1323)</t>
  </si>
  <si>
    <t>f:Unknown_Family(0.0370)</t>
  </si>
  <si>
    <t>g:Candidatus_Phytoplasma(0.0100)</t>
  </si>
  <si>
    <t>p:Planctomycetes(0.8900)</t>
  </si>
  <si>
    <t>c:Brocadiae(0.7921)</t>
  </si>
  <si>
    <t>o:Brocadiales(0.7050)</t>
  </si>
  <si>
    <t>f:Scalinduaceae(0.6274)</t>
  </si>
  <si>
    <t>g:Candidatus_Scalindua(0.5584)</t>
  </si>
  <si>
    <t>o:Caulobacterales(1.0000)</t>
  </si>
  <si>
    <t>f:Caulobacteraceae(1.0000)</t>
  </si>
  <si>
    <t>g:Caulobacter(0.9800)</t>
  </si>
  <si>
    <t>g:Caulobacter(0.9900)</t>
  </si>
  <si>
    <t>c:Clostridia(0.7885)</t>
  </si>
  <si>
    <t>o:Clostridiales(0.6545)</t>
  </si>
  <si>
    <t>f:Christensenellaceae(0.4058)</t>
  </si>
  <si>
    <t>g:Christensenellaceae_R7_group(0.2516)</t>
  </si>
  <si>
    <t>c:Clostridia(0.8232)</t>
  </si>
  <si>
    <t>o:Clostridiales(0.6915)</t>
  </si>
  <si>
    <t>f:Christensenellaceae(0.4702)</t>
  </si>
  <si>
    <t>g:Christensenellaceae_R7_group(0.3197)</t>
  </si>
  <si>
    <t>c:Clostridia(0.8400)</t>
  </si>
  <si>
    <t>o:Clostridiales(0.7056)</t>
  </si>
  <si>
    <t>f:Christensenellaceae(0.5010)</t>
  </si>
  <si>
    <t>g:Christensenellaceae_R7_group(0.3557)</t>
  </si>
  <si>
    <t>c:Clostridia(0.8184)</t>
  </si>
  <si>
    <t>o:Clostridiales(0.7202)</t>
  </si>
  <si>
    <t>f:Christensenellaceae(0.5185)</t>
  </si>
  <si>
    <t>g:Christensenellaceae_R7_group(0.3733)</t>
  </si>
  <si>
    <t>o:Clostridiales(0.8299)</t>
  </si>
  <si>
    <t>f:Christensenellaceae(0.6473)</t>
  </si>
  <si>
    <t>g:Christensenellaceae_R7_group(0.5049)</t>
  </si>
  <si>
    <t>c:Clostridia(0.9016)</t>
  </si>
  <si>
    <t>o:Clostridiales(0.8295)</t>
  </si>
  <si>
    <t>f:Christensenellaceae(0.6802)</t>
  </si>
  <si>
    <t>g:Christensenellaceae_R7_group(0.5577)</t>
  </si>
  <si>
    <t>c:Clostridia(0.9108)</t>
  </si>
  <si>
    <t>o:Clostridiales(0.8379)</t>
  </si>
  <si>
    <t>f:Christensenellaceae(0.6955)</t>
  </si>
  <si>
    <t>g:Christensenellaceae_R7_group(0.5773)</t>
  </si>
  <si>
    <t>c:Clostridia(0.9200)</t>
  </si>
  <si>
    <t>o:Clostridiales(0.8464)</t>
  </si>
  <si>
    <t>f:Christensenellaceae(0.7110)</t>
  </si>
  <si>
    <t>g:Christensenellaceae_R7_group(0.5972)</t>
  </si>
  <si>
    <t>f:Christensenellaceae(0.7120)</t>
  </si>
  <si>
    <t>g:Christensenellaceae_R7_group(0.5981)</t>
  </si>
  <si>
    <t>c:Clostridia(0.9212)</t>
  </si>
  <si>
    <t>o:Clostridiales(0.8567)</t>
  </si>
  <si>
    <t>f:Christensenellaceae(0.7282)</t>
  </si>
  <si>
    <t>g:Christensenellaceae_R7_group(0.6190)</t>
  </si>
  <si>
    <t>c:Clostridia(0.9207)</t>
  </si>
  <si>
    <t>o:Clostridiales(0.8563)</t>
  </si>
  <si>
    <t>f:Christensenellaceae(0.7621)</t>
  </si>
  <si>
    <t>g:Christensenellaceae_R7_group(0.6782)</t>
  </si>
  <si>
    <t>f:Christensenellaceae(0.7783)</t>
  </si>
  <si>
    <t>g:Christensenellaceae_R7_group(0.6849)</t>
  </si>
  <si>
    <t>f:Christensenellaceae(0.8022)</t>
  </si>
  <si>
    <t>g:Christensenellaceae_R7_group(0.6979)</t>
  </si>
  <si>
    <t>c:Clostridia(0.9118)</t>
  </si>
  <si>
    <t>o:Clostridiales(0.8571)</t>
  </si>
  <si>
    <t>f:Christensenellaceae(0.7885)</t>
  </si>
  <si>
    <t>g:Christensenellaceae_R7_group(0.7254)</t>
  </si>
  <si>
    <t>f:Christensenellaceae(0.8131)</t>
  </si>
  <si>
    <t>g:Christensenellaceae_R7_group(0.7318)</t>
  </si>
  <si>
    <t>c:Clostridia(0.9306)</t>
  </si>
  <si>
    <t>o:Clostridiales(0.8748)</t>
  </si>
  <si>
    <t>f:Christensenellaceae(0.8048)</t>
  </si>
  <si>
    <t>g:Christensenellaceae_R7_group(0.7404)</t>
  </si>
  <si>
    <t>f:Christensenellaceae(0.8932)</t>
  </si>
  <si>
    <t>g:Christensenellaceae_R7_group(0.7413)</t>
  </si>
  <si>
    <t>c:Clostridia(0.9215)</t>
  </si>
  <si>
    <t>o:Clostridiales(0.8754)</t>
  </si>
  <si>
    <t>f:Christensenellaceae(0.8229)</t>
  </si>
  <si>
    <t>g:Christensenellaceae_R7_group(0.7735)</t>
  </si>
  <si>
    <t>f:Christensenellaceae(0.8393)</t>
  </si>
  <si>
    <t>g:Christensenellaceae_R7_group(0.7806)</t>
  </si>
  <si>
    <t>f:Christensenellaceae(0.8937)</t>
  </si>
  <si>
    <t>g:Christensenellaceae_R7_group(0.8401)</t>
  </si>
  <si>
    <t>c:Clostridia(0.9603)</t>
  </si>
  <si>
    <t>o:Clostridiales(0.9315)</t>
  </si>
  <si>
    <t>f:Christensenellaceae(0.8942)</t>
  </si>
  <si>
    <t>g:Christensenellaceae_R7_group(0.8585)</t>
  </si>
  <si>
    <t>g:Christensenellaceae_R7_group(0.9224)</t>
  </si>
  <si>
    <t>f:Christensenellaceae(0.9700)</t>
  </si>
  <si>
    <t>g:Christensenellaceae_R7_group(0.9312)</t>
  </si>
  <si>
    <t>f:Christensenellaceae(0.9509)</t>
  </si>
  <si>
    <t>g:Christensenellaceae_R7_group(0.9319)</t>
  </si>
  <si>
    <t>f:Christensenellaceae(0.9605)</t>
  </si>
  <si>
    <t>g:Christensenellaceae_R7_group(0.9413)</t>
  </si>
  <si>
    <t>f:Christensenellaceae(0.9900)</t>
  </si>
  <si>
    <t>g:Christensenellaceae_R7_group(0.9801)</t>
  </si>
  <si>
    <t>c:Clostridia(0.7912)</t>
  </si>
  <si>
    <t>o:Clostridiales(0.6725)</t>
  </si>
  <si>
    <t>f:Clostridiaceae_2(0.0942)</t>
  </si>
  <si>
    <t>g:Clostridium_sensu_stricto(0.0122)</t>
  </si>
  <si>
    <t>g:Clostridium_sensu_stricto_1(0.6900)</t>
  </si>
  <si>
    <t>g:Clostridium_sensu_stricto_1(0.7300)</t>
  </si>
  <si>
    <t>g:Clostridium_sensu_stricto_1(0.9500)</t>
  </si>
  <si>
    <t>g:Clostridium_sensu_stricto_1(1.0000)</t>
  </si>
  <si>
    <t>g:Comamonas(0.2600)</t>
  </si>
  <si>
    <t>g:Comamonas(0.2900)</t>
  </si>
  <si>
    <t>g:Comamonas(0.4500)</t>
  </si>
  <si>
    <t>g:Comamonas(0.6000)</t>
  </si>
  <si>
    <t>g:Comamonas(0.6600)</t>
  </si>
  <si>
    <t>g:Comamonas(0.8200)</t>
  </si>
  <si>
    <t>g:Comamonas(0.9000)</t>
  </si>
  <si>
    <t>g:Comamonas(0.9600)</t>
  </si>
  <si>
    <t>g:Comamonas(0.9900)</t>
  </si>
  <si>
    <t>f:Neisseriaceae(1.0000)</t>
  </si>
  <si>
    <t>g:Conchiformibius(0.3600)</t>
  </si>
  <si>
    <t>g:Conchiformibius(0.4214)</t>
  </si>
  <si>
    <t>f:Burkholderiaceae(0.8600)</t>
  </si>
  <si>
    <t>g:Cupriavidus(0.3440)</t>
  </si>
  <si>
    <t>g:Curvibacter(0.5200)</t>
  </si>
  <si>
    <t>g:Dechloromonas(0.8500)</t>
  </si>
  <si>
    <t>g:Dechloromonas(0.9800)</t>
  </si>
  <si>
    <t>g:Defluviimonas(0.4200)</t>
  </si>
  <si>
    <t>g:Denitratisoma(0.8500)</t>
  </si>
  <si>
    <t>g:Denitratisoma(1.0000)</t>
  </si>
  <si>
    <t>p:Proteobacteria(0.6200)</t>
  </si>
  <si>
    <t>c:Deltaproteobacteria(0.3472)</t>
  </si>
  <si>
    <t>o:Desulfarculales(0.0451)</t>
  </si>
  <si>
    <t>f:Desulfarculaceae(0.0059)</t>
  </si>
  <si>
    <t>g:Desulfatiglans(0.0006)</t>
  </si>
  <si>
    <t>p:Proteobacteria(0.5300)</t>
  </si>
  <si>
    <t>c:Deltaproteobacteria(0.2597)</t>
  </si>
  <si>
    <t>o:Syntrophobacterales(0.0649)</t>
  </si>
  <si>
    <t>f:Syntrophaceae(0.0162)</t>
  </si>
  <si>
    <t>g:Desulfobacca(0.0026)</t>
  </si>
  <si>
    <t>c:Deltaproteobacteria(0.5220)</t>
  </si>
  <si>
    <t>o:Desulfobacterales(0.2140)</t>
  </si>
  <si>
    <t>f:Desulfobulbaceae(0.0706)</t>
  </si>
  <si>
    <t>g:Desulfobulbus(0.0155)</t>
  </si>
  <si>
    <t>f:Devosiaceae(0.9900)</t>
  </si>
  <si>
    <t>g:Devosia(0.8910)</t>
  </si>
  <si>
    <t>g:Diaphorobacter(0.8700)</t>
  </si>
  <si>
    <t>o:Bacteroidales(0.8600)</t>
  </si>
  <si>
    <t>f:Dysgonomonadaceae(0.2752)</t>
  </si>
  <si>
    <t>g:Dysgonomonas(0.0440)</t>
  </si>
  <si>
    <t>f:Dysgonomonadaceae(0.6400)</t>
  </si>
  <si>
    <t>g:Dysgonomonas(0.3968)</t>
  </si>
  <si>
    <t>o:Cytophagales(0.2500)</t>
  </si>
  <si>
    <t>f:Spirosomaceae(0.0500)</t>
  </si>
  <si>
    <t>g:Emticicia(0.0095)</t>
  </si>
  <si>
    <t>p:Firmicutes(0.7100)</t>
  </si>
  <si>
    <t>c:Erysipelotrichia(0.2485)</t>
  </si>
  <si>
    <t>o:Erysipelotrichales(0.0870)</t>
  </si>
  <si>
    <t>f:Erysipelotrichaceae(0.0304)</t>
  </si>
  <si>
    <t>g:Erysipelatoclostridium(0.0052)</t>
  </si>
  <si>
    <t>g:Erysipelatoclostridium(0.0101)</t>
  </si>
  <si>
    <t>c:Erysipelotrichia(0.3198)</t>
  </si>
  <si>
    <t>o:Erysipelotrichales(0.1311)</t>
  </si>
  <si>
    <t>f:Erysipelotrichaceae(0.0538)</t>
  </si>
  <si>
    <t>g:Erysipelatoclostridium(0.0167)</t>
  </si>
  <si>
    <t>c:Erysipelotrichia(0.3542)</t>
  </si>
  <si>
    <t>o:Erysipelotrichales(0.1629)</t>
  </si>
  <si>
    <t>f:Erysipelotrichaceae(0.0749)</t>
  </si>
  <si>
    <t>g:Erysipelatoclostridium(0.0262)</t>
  </si>
  <si>
    <t>p:Firmicutes(0.7900)</t>
  </si>
  <si>
    <t>c:Erysipelotrichia(0.3634)</t>
  </si>
  <si>
    <t>o:Erysipelotrichales(0.1672)</t>
  </si>
  <si>
    <t>f:Erysipelotrichaceae(0.0769)</t>
  </si>
  <si>
    <t>g:Erysipelothrix(0.0138)</t>
  </si>
  <si>
    <t>g:Erysipelothrix(0.0278)</t>
  </si>
  <si>
    <t>g:Erythrobacter(0.7000)</t>
  </si>
  <si>
    <t>g:Family_XIII_AD3011_group(0.5800)</t>
  </si>
  <si>
    <t>p:Firmicutes(0.8800)</t>
  </si>
  <si>
    <t>c:Clostridia(0.7216)</t>
  </si>
  <si>
    <t>o:Clostridiales(0.5773)</t>
  </si>
  <si>
    <t>f:Ruminococcaceae(0.4561)</t>
  </si>
  <si>
    <t>g:Fastidiosipila(0.2691)</t>
  </si>
  <si>
    <t>p:Firmicutes(0.9100)</t>
  </si>
  <si>
    <t>c:Clostridia(0.8190)</t>
  </si>
  <si>
    <t>o:Clostridiales(0.7371)</t>
  </si>
  <si>
    <t>f:Ruminococcaceae(0.6560)</t>
  </si>
  <si>
    <t>g:Fastidiosipila(0.4658)</t>
  </si>
  <si>
    <t>c:Clostridia(0.8281)</t>
  </si>
  <si>
    <t>o:Clostridiales(0.7536)</t>
  </si>
  <si>
    <t>f:Ruminococcaceae(0.6707)</t>
  </si>
  <si>
    <t>g:Fastidiosipila(0.4963)</t>
  </si>
  <si>
    <t>c:Clostridia(0.9025)</t>
  </si>
  <si>
    <t>o:Clostridiales(0.8574)</t>
  </si>
  <si>
    <t>f:Ruminococcaceae(0.8145)</t>
  </si>
  <si>
    <t>g:Fastidiosipila(0.7412)</t>
  </si>
  <si>
    <t>c:Clostridia(0.9409)</t>
  </si>
  <si>
    <t>o:Clostridiales(0.9127)</t>
  </si>
  <si>
    <t>f:Ruminococcaceae(0.8853)</t>
  </si>
  <si>
    <t>g:Fastidiosipila(0.8322)</t>
  </si>
  <si>
    <t>g:Ferruginibacter(0.3400)</t>
  </si>
  <si>
    <t>g:Ferruginibacter(0.4200)</t>
  </si>
  <si>
    <t>g:Ferruginibacter(0.8100)</t>
  </si>
  <si>
    <t>p:Fibrobacteres(0.9500)</t>
  </si>
  <si>
    <t>c:Fibrobacteria(0.9025)</t>
  </si>
  <si>
    <t>o:Fibrobacterales(0.8574)</t>
  </si>
  <si>
    <t>f:Fibrobacteraceae(0.8145)</t>
  </si>
  <si>
    <t>g:Fibrobacter(0.7656)</t>
  </si>
  <si>
    <t>g:Flavihumibacter(0.6100)</t>
  </si>
  <si>
    <t>f:Crocinitomicaceae(1.0000)</t>
  </si>
  <si>
    <t>g:Fluviicola(0.9900)</t>
  </si>
  <si>
    <t>o:Frankiales(0.7500)</t>
  </si>
  <si>
    <t>f:Cryptosporangiaceae(0.4050)</t>
  </si>
  <si>
    <t>g:Fodinicola(0.2187)</t>
  </si>
  <si>
    <t>p:Synergistetes(0.4200)</t>
  </si>
  <si>
    <t>c:Synergistia(0.1764)</t>
  </si>
  <si>
    <t>o:Synergistales(0.0741)</t>
  </si>
  <si>
    <t>f:Synergistaceae(0.0311)</t>
  </si>
  <si>
    <t>g:Fretibacterium(0.0096)</t>
  </si>
  <si>
    <t>p:Synergistetes(0.4400)</t>
  </si>
  <si>
    <t>c:Synergistia(0.1936)</t>
  </si>
  <si>
    <t>o:Synergistales(0.0852)</t>
  </si>
  <si>
    <t>f:Synergistaceae(0.0375)</t>
  </si>
  <si>
    <t>g:Fretibacterium(0.0161)</t>
  </si>
  <si>
    <t>p:Synergistetes(0.4500)</t>
  </si>
  <si>
    <t>c:Synergistia(0.2025)</t>
  </si>
  <si>
    <t>o:Synergistales(0.0911)</t>
  </si>
  <si>
    <t>f:Synergistaceae(0.0410)</t>
  </si>
  <si>
    <t>g:Fretibacterium(0.0180)</t>
  </si>
  <si>
    <t>p:Synergistetes(0.4600)</t>
  </si>
  <si>
    <t>c:Synergistia(0.2116)</t>
  </si>
  <si>
    <t>o:Synergistales(0.0973)</t>
  </si>
  <si>
    <t>f:Synergistaceae(0.0448)</t>
  </si>
  <si>
    <t>g:Fretibacterium(0.0201)</t>
  </si>
  <si>
    <t>p:Synergistetes(0.8000)</t>
  </si>
  <si>
    <t>c:Synergistia(0.6400)</t>
  </si>
  <si>
    <t>o:Synergistales(0.5120)</t>
  </si>
  <si>
    <t>f:Synergistaceae(0.4096)</t>
  </si>
  <si>
    <t>g:Fretibacterium(0.3236)</t>
  </si>
  <si>
    <t>p:Synergistetes(0.8200)</t>
  </si>
  <si>
    <t>c:Synergistia(0.6724)</t>
  </si>
  <si>
    <t>o:Synergistales(0.5514)</t>
  </si>
  <si>
    <t>f:Synergistaceae(0.4521)</t>
  </si>
  <si>
    <t>g:Fretibacterium(0.3707)</t>
  </si>
  <si>
    <t>g:Frigidibacter(0.4300)</t>
  </si>
  <si>
    <t>p:Fusobacteria(0.1600)</t>
  </si>
  <si>
    <t>c:Fusobacteriia(0.0256)</t>
  </si>
  <si>
    <t>o:Fusobacteriales(0.0041)</t>
  </si>
  <si>
    <t>f:Fusobacteriaceae(0.0007)</t>
  </si>
  <si>
    <t>o:Desulfuromonadales(1.0000)</t>
  </si>
  <si>
    <t>f:Geobacteraceae(0.9600)</t>
  </si>
  <si>
    <t>g:Geobacter(0.9216)</t>
  </si>
  <si>
    <t>g:Gordonia(0.8748)</t>
  </si>
  <si>
    <t>f:Nocardiaceae(0.9600)</t>
  </si>
  <si>
    <t>g:Gordonia(0.9216)</t>
  </si>
  <si>
    <t>g:Haematobacter(0.2113)</t>
  </si>
  <si>
    <t>o:Caulobacterales(0.7500)</t>
  </si>
  <si>
    <t>f:Hyphomonadaceae(0.5625)</t>
  </si>
  <si>
    <t>g:Hirschia(0.2250)</t>
  </si>
  <si>
    <t>g:Hydrogenophaga(0.9200)</t>
  </si>
  <si>
    <t>g:Hydrogenophaga(0.9900)</t>
  </si>
  <si>
    <t>g:Lachnoclostridium(0.5100)</t>
  </si>
  <si>
    <t>g:Lachnospiraceae_NK4A136_group(0.6237)</t>
  </si>
  <si>
    <t>g:Lachnospiraceae_NK4A136_group(0.6300)</t>
  </si>
  <si>
    <t>g:Lachnospiraceae_NK4A136_group(0.6600)</t>
  </si>
  <si>
    <t>g:Lachnospiraceae_NK4A136_group(0.7500)</t>
  </si>
  <si>
    <t>g:Leptolinea(0.3900)</t>
  </si>
  <si>
    <t>g:Leucobacter(0.9000)</t>
  </si>
  <si>
    <t>g:Leucobacter(0.9100)</t>
  </si>
  <si>
    <t>g:Leucobacter(0.9800)</t>
  </si>
  <si>
    <t>g:Leucobacter(0.9900)</t>
  </si>
  <si>
    <t>o:Chitinophagales(0.5881)</t>
  </si>
  <si>
    <t>f:Saprospiraceae(0.3176)</t>
  </si>
  <si>
    <t>g:Lewinella(0.0984)</t>
  </si>
  <si>
    <t>o:Chitinophagales(0.9100)</t>
  </si>
  <si>
    <t>f:Saprospiraceae(0.8099)</t>
  </si>
  <si>
    <t>g:Lewinella(0.4535)</t>
  </si>
  <si>
    <t>f:Burkholderiaceae(0.8400)</t>
  </si>
  <si>
    <t>g:Limnobacter(0.3948)</t>
  </si>
  <si>
    <t>f:Burkholderiaceae(0.9500)</t>
  </si>
  <si>
    <t>g:Limnobacter(0.6080)</t>
  </si>
  <si>
    <t>g:Limnobacter(0.9400)</t>
  </si>
  <si>
    <t>g:Limnohabitans(0.3000)</t>
  </si>
  <si>
    <t>g:Limnohabitans(0.3300)</t>
  </si>
  <si>
    <t>g:Limnohabitans(0.3800)</t>
  </si>
  <si>
    <t>g:Limnohabitans(0.4800)</t>
  </si>
  <si>
    <t>p:Chloroflexi(0.8600)</t>
  </si>
  <si>
    <t>c:Anaerolineae(0.7396)</t>
  </si>
  <si>
    <t>o:Anaerolineales(0.6287)</t>
  </si>
  <si>
    <t>f:Anaerolineaceae(0.5344)</t>
  </si>
  <si>
    <t>g:Longilinea(0.3420)</t>
  </si>
  <si>
    <t>p:Nitrospinae(0.1400)</t>
  </si>
  <si>
    <t>c:Nitrospinia(0.0196)</t>
  </si>
  <si>
    <t>o:Nitrospinales(0.0027)</t>
  </si>
  <si>
    <t>f:Nitrospinaceae(0.0004)</t>
  </si>
  <si>
    <t>g:LSNOB(0.0000)</t>
  </si>
  <si>
    <t>p:Firmicutes(0.8900)</t>
  </si>
  <si>
    <t>c:Bacilli(0.5785)</t>
  </si>
  <si>
    <t>o:Bacillales(0.3587)</t>
  </si>
  <si>
    <t>f:Planococcaceae(0.0933)</t>
  </si>
  <si>
    <t>g:Lysinibacillus(0.0187)</t>
  </si>
  <si>
    <t>d:Bacteria(0.9900)</t>
  </si>
  <si>
    <t>p:Thermotogae(0.5841)</t>
  </si>
  <si>
    <t>c:Thermotogae(0.3446)</t>
  </si>
  <si>
    <t>o:Petrotogales(0.1413)</t>
  </si>
  <si>
    <t>f:Petrotogaceae(0.0579)</t>
  </si>
  <si>
    <t>g:Marinitoga(0.0238)</t>
  </si>
  <si>
    <t>o:Propionibacteriales(0.7600)</t>
  </si>
  <si>
    <t>f:Nocardioidaceae(0.5624)</t>
  </si>
  <si>
    <t>g:Marmoricola(0.2924)</t>
  </si>
  <si>
    <t>o:Propionibacteriales(1.0000)</t>
  </si>
  <si>
    <t>f:Nocardioidaceae(1.0000)</t>
  </si>
  <si>
    <t>g:Marmoricola(0.7800)</t>
  </si>
  <si>
    <t>g:Marmoricola(0.8800)</t>
  </si>
  <si>
    <t>f:Rhizobiaceae(0.9306)</t>
  </si>
  <si>
    <t>g:Mesorhizobium(0.4467)</t>
  </si>
  <si>
    <t>g:Methanobacterium(0.9900)</t>
  </si>
  <si>
    <t>g:Methanobrevibacter(1.0000)</t>
  </si>
  <si>
    <t>o:Methanomicrobiales(0.8918)</t>
  </si>
  <si>
    <t>f:Methanoregulaceae(0.4191)</t>
  </si>
  <si>
    <t>g:Methanoregula(0.1970)</t>
  </si>
  <si>
    <t>f:Methanoregulaceae(0.4403)</t>
  </si>
  <si>
    <t>g:Methanoregula(0.2245)</t>
  </si>
  <si>
    <t>f:Methanoregulaceae(0.4714)</t>
  </si>
  <si>
    <t>g:Methanoregula(0.2546)</t>
  </si>
  <si>
    <t>c:Methanomicrobia(0.9600)</t>
  </si>
  <si>
    <t>o:Methanomicrobiales(0.8544)</t>
  </si>
  <si>
    <t>f:Methanoregulaceae(0.4699)</t>
  </si>
  <si>
    <t>g:Methanoregula(0.2585)</t>
  </si>
  <si>
    <t>f:Methanosarcinaceae(0.9800)</t>
  </si>
  <si>
    <t>g:Methanosarcina(0.6762)</t>
  </si>
  <si>
    <t>f:Beijerinckiaceae(0.6300)</t>
  </si>
  <si>
    <t>g:Methylocystis(0.2079)</t>
  </si>
  <si>
    <t>g:Methylorosula(0.4085)</t>
  </si>
  <si>
    <t>g:Methylotenera(0.9306)</t>
  </si>
  <si>
    <t>g:Microbacterium(0.9900)</t>
  </si>
  <si>
    <t>g:Microbacterium(1.0000)</t>
  </si>
  <si>
    <t>f:Nitrosomonadaceae(0.1900)</t>
  </si>
  <si>
    <t>g:Nitrosomonas(0.0247)</t>
  </si>
  <si>
    <t>p:Nitrospirae(1.0000)</t>
  </si>
  <si>
    <t>c:Nitrospira(1.0000)</t>
  </si>
  <si>
    <t>o:Nitrospirales(1.0000)</t>
  </si>
  <si>
    <t>f:Nitrospiraceae(1.0000)</t>
  </si>
  <si>
    <t>g:Nitrospira(1.0000)</t>
  </si>
  <si>
    <t>o:Propionibacteriales(0.8800)</t>
  </si>
  <si>
    <t>f:Nocardioidaceae(0.7656)</t>
  </si>
  <si>
    <t>g:Nocardioides(0.4134)</t>
  </si>
  <si>
    <t>f:Rhizobiales_Incertae_Sedis(0.3762)</t>
  </si>
  <si>
    <t>g:Nordella(0.1204)</t>
  </si>
  <si>
    <t>g:Novosphingobium(0.8800)</t>
  </si>
  <si>
    <t>g:Novosphingobium(0.9100)</t>
  </si>
  <si>
    <t>g:Novosphingobium(0.9500)</t>
  </si>
  <si>
    <t>c:Deltaproteobacteria(0.1060)</t>
  </si>
  <si>
    <t>o:Bdellovibrionales(0.0064)</t>
  </si>
  <si>
    <t>f:Bdellovibrionaceae(0.0004)</t>
  </si>
  <si>
    <t>g:OM27_clade(0.0000)</t>
  </si>
  <si>
    <t>g:Ottowia(0.6200)</t>
  </si>
  <si>
    <t>p:Firmicutes(0.3300)</t>
  </si>
  <si>
    <t>c:Bacilli(0.0891)</t>
  </si>
  <si>
    <t>o:Bacillales(0.0232)</t>
  </si>
  <si>
    <t>f:Paenibacillaceae(0.0051)</t>
  </si>
  <si>
    <t>g:Paenibacillus(0.0006)</t>
  </si>
  <si>
    <t>f:Paludibacteraceae(0.3312)</t>
  </si>
  <si>
    <t>g:Paludibacter(0.1192)</t>
  </si>
  <si>
    <t>f:Paludibacteraceae(0.3108)</t>
  </si>
  <si>
    <t>g:Paludibacter(0.1305)</t>
  </si>
  <si>
    <t>o:Bacteroidales(0.8500)</t>
  </si>
  <si>
    <t>f:Paludibacteraceae(0.4250)</t>
  </si>
  <si>
    <t>g:Paludibacter(0.2125)</t>
  </si>
  <si>
    <t>o:Bacteroidales(0.8700)</t>
  </si>
  <si>
    <t>f:Paludibacteraceae(0.5046)</t>
  </si>
  <si>
    <t>g:Paludibacter(0.2927)</t>
  </si>
  <si>
    <t>o:Bacteroidales(0.9100)</t>
  </si>
  <si>
    <t>f:Paludibacteraceae(0.5915)</t>
  </si>
  <si>
    <t>g:Paludibacter(0.3845)</t>
  </si>
  <si>
    <t>o:Bacteroidales(0.9028)</t>
  </si>
  <si>
    <t>f:Paludibacteraceae(0.6410)</t>
  </si>
  <si>
    <t>g:Paludibacter(0.4551)</t>
  </si>
  <si>
    <t>f:Paludibacteraceae(0.8316)</t>
  </si>
  <si>
    <t>g:Paludibacter(0.6985)</t>
  </si>
  <si>
    <t>f:Paludibacteraceae(0.8928)</t>
  </si>
  <si>
    <t>g:Paludibacter(0.8303)</t>
  </si>
  <si>
    <t>f:Paludibacteraceae(0.9409)</t>
  </si>
  <si>
    <t>g:Paludibacter(0.9127)</t>
  </si>
  <si>
    <t>f:Tannerellaceae(0.9306)</t>
  </si>
  <si>
    <t>g:Parabacteroides(0.6514)</t>
  </si>
  <si>
    <t>g:Parabacteroides(0.6840)</t>
  </si>
  <si>
    <t>f:Tannerellaceae(0.9800)</t>
  </si>
  <si>
    <t>g:Parabacteroides(0.8134)</t>
  </si>
  <si>
    <t>g:Paracoccus(0.2977)</t>
  </si>
  <si>
    <t>g:Paracoccus(0.4034)</t>
  </si>
  <si>
    <t>o:Rhodobacterales(0.9500)</t>
  </si>
  <si>
    <t>f:Rhodobacteraceae(0.9025)</t>
  </si>
  <si>
    <t>g:Paracoccus(0.4783)</t>
  </si>
  <si>
    <t>o:Rhodobacterales(0.9700)</t>
  </si>
  <si>
    <t>f:Rhodobacteraceae(0.9409)</t>
  </si>
  <si>
    <t>g:Paracoccus(0.8468)</t>
  </si>
  <si>
    <t>g:Paracoccus(0.9200)</t>
  </si>
  <si>
    <t>g:Paracoccus(0.9600)</t>
  </si>
  <si>
    <t>g:Paucibacter(0.5000)</t>
  </si>
  <si>
    <t>p:Proteobacteria(0.9800)</t>
  </si>
  <si>
    <t>c:Deltaproteobacteria(0.8134)</t>
  </si>
  <si>
    <t>o:Desulfuromonadales(0.1789)</t>
  </si>
  <si>
    <t>f:Desulfuromonadaceae(0.0233)</t>
  </si>
  <si>
    <t>g:Pelobacter(0.0028)</t>
  </si>
  <si>
    <t>g:Pelolinea(0.5100)</t>
  </si>
  <si>
    <t>f:Peptococcaceae(0.9900)</t>
  </si>
  <si>
    <t>g:Pelotomaculum(0.9504)</t>
  </si>
  <si>
    <t>g:Phenylobacterium(0.4700)</t>
  </si>
  <si>
    <t>g:Phenylobacterium(0.8800)</t>
  </si>
  <si>
    <t>g:Polaromonas(0.3300)</t>
  </si>
  <si>
    <t>g:Polaromonas(0.8300)</t>
  </si>
  <si>
    <t>g:Porphyrobacter(0.7100)</t>
  </si>
  <si>
    <t>o:Bacteroidales(0.7841)</t>
  </si>
  <si>
    <t>f:Prevotellaceae(0.3999)</t>
  </si>
  <si>
    <t>g:Prevotella(0.0680)</t>
  </si>
  <si>
    <t>f:Prevotellaceae(1.0000)</t>
  </si>
  <si>
    <t>g:Prevotella_7(0.9300)</t>
  </si>
  <si>
    <t>f:Rhodocyclaceae(0.7100)</t>
  </si>
  <si>
    <t>g:Propionivibrio(0.2698)</t>
  </si>
  <si>
    <t>f:Dysgonomonadaceae(0.6280)</t>
  </si>
  <si>
    <t>g:Proteiniphilum(0.4082)</t>
  </si>
  <si>
    <t>o:Bacteroidales(0.8740)</t>
  </si>
  <si>
    <t>f:Dysgonomonadaceae(0.6904)</t>
  </si>
  <si>
    <t>g:Proteiniphilum(0.5109)</t>
  </si>
  <si>
    <t>o:Bacteroidales(0.9115)</t>
  </si>
  <si>
    <t>f:Dysgonomonadaceae(0.7565)</t>
  </si>
  <si>
    <t>g:Proteiniphilum(0.5674)</t>
  </si>
  <si>
    <t>g:Proteiniphilum(0.9118)</t>
  </si>
  <si>
    <t>g:Proteiniphilum(0.9400)</t>
  </si>
  <si>
    <t>p:Excavata(1.0000)</t>
  </si>
  <si>
    <t>c:Metamonada(1.0000)</t>
  </si>
  <si>
    <t>o:Parabasalia(1.0000)</t>
  </si>
  <si>
    <t>f:Trichomonadea(0.6000)</t>
  </si>
  <si>
    <t>g:Pseudotrypanosoma(0.3600)</t>
  </si>
  <si>
    <t>p:Verrucomicrobia(0.6200)</t>
  </si>
  <si>
    <t>c:Verrucomicrobiae(0.3844)</t>
  </si>
  <si>
    <t>o:Opitutales(0.2383)</t>
  </si>
  <si>
    <t>f:Puniceicoccaceae(0.1478)</t>
  </si>
  <si>
    <t>g:Puniceicoccus(0.0739)</t>
  </si>
  <si>
    <t>p:Spirochaetes(0.8200)</t>
  </si>
  <si>
    <t>c:Leptospirae(0.6724)</t>
  </si>
  <si>
    <t>o:Leptospirales(0.5514)</t>
  </si>
  <si>
    <t>f:Leptospiraceae(0.4521)</t>
  </si>
  <si>
    <t>g:RBG164921(0.3707)</t>
  </si>
  <si>
    <t>p:Spirochaetes(0.8400)</t>
  </si>
  <si>
    <t>c:Leptospirae(0.7056)</t>
  </si>
  <si>
    <t>o:Leptospirales(0.5927)</t>
  </si>
  <si>
    <t>f:Leptospiraceae(0.4979)</t>
  </si>
  <si>
    <t>g:RBG164921(0.4132)</t>
  </si>
  <si>
    <t>p:Spirochaetes(0.9000)</t>
  </si>
  <si>
    <t>c:Leptospirae(0.8100)</t>
  </si>
  <si>
    <t>o:Leptospirales(0.7290)</t>
  </si>
  <si>
    <t>f:Leptospiraceae(0.6561)</t>
  </si>
  <si>
    <t>g:RBG164921(0.5905)</t>
  </si>
  <si>
    <t>p:Spirochaetes(0.9100)</t>
  </si>
  <si>
    <t>c:Leptospirae(0.8281)</t>
  </si>
  <si>
    <t>o:Leptospirales(0.7536)</t>
  </si>
  <si>
    <t>f:Leptospiraceae(0.6857)</t>
  </si>
  <si>
    <t>g:RBG164921(0.6240)</t>
  </si>
  <si>
    <t>g:Rhodobacter(0.3900)</t>
  </si>
  <si>
    <t>g:Rhodobacter(0.5400)</t>
  </si>
  <si>
    <t>g:Rhodobacter(0.9800)</t>
  </si>
  <si>
    <t>g:Rhodoferax(0.3900)</t>
  </si>
  <si>
    <t>g:Rhodoferax(0.4200)</t>
  </si>
  <si>
    <t>o:Bacteroidales(0.6769)</t>
  </si>
  <si>
    <t>f:Rikenellaceae(0.4467)</t>
  </si>
  <si>
    <t>g:Rikenellaceae_RC9_gut_group(0.2904)</t>
  </si>
  <si>
    <t>p:Bacteroidetes(0.9200)</t>
  </si>
  <si>
    <t>c:Bacteroidia(0.8464)</t>
  </si>
  <si>
    <t>o:Bacteroidales(0.6433)</t>
  </si>
  <si>
    <t>f:Rikenellaceae(0.4374)</t>
  </si>
  <si>
    <t>g:Rikenellaceae_RC9_gut_group(0.2974)</t>
  </si>
  <si>
    <t>f:Rikenellaceae(0.8827)</t>
  </si>
  <si>
    <t>g:Rikenellaceae_RC9_gut_group(0.7944)</t>
  </si>
  <si>
    <t>o:Acetobacterales(0.9800)</t>
  </si>
  <si>
    <t>f:Acetobacteraceae(0.9604)</t>
  </si>
  <si>
    <t>g:Roseomonas(0.5666)</t>
  </si>
  <si>
    <t>o:Planctomycetales(0.4600)</t>
  </si>
  <si>
    <t>f:Rubinisphaeraceae(0.1886)</t>
  </si>
  <si>
    <t>g:Rubinisphaera(0.0754)</t>
  </si>
  <si>
    <t>f:Ruminococcaceae(0.9800)</t>
  </si>
  <si>
    <t>g:Ruminiclostridium_1(0.6174)</t>
  </si>
  <si>
    <t>f:Ruminococcaceae(0.9213)</t>
  </si>
  <si>
    <t>g:Ruminiclostridium_1(0.7278)</t>
  </si>
  <si>
    <t>g:Ruminococcaceae_NK4A214_group(0.3123)</t>
  </si>
  <si>
    <t>f:Ruminococcaceae(0.8852)</t>
  </si>
  <si>
    <t>g:Ruminococcaceae_NK4A214_group(0.3275)</t>
  </si>
  <si>
    <t>f:Ruminococcaceae(0.9507)</t>
  </si>
  <si>
    <t>g:Ruminococcaceae_NK4A214_group(0.4658)</t>
  </si>
  <si>
    <t>f:Ruminococcaceae(0.8636)</t>
  </si>
  <si>
    <t>g:Ruminococcaceae_NK4A214_group(0.5786)</t>
  </si>
  <si>
    <t>c:Clostridia(0.8008)</t>
  </si>
  <si>
    <t>o:Clostridiales(0.7047)</t>
  </si>
  <si>
    <t>f:Ruminococcaceae(0.5990)</t>
  </si>
  <si>
    <t>g:Ruminococcaceae_UCG010(0.4912)</t>
  </si>
  <si>
    <t>c:Clostridia(0.8280)</t>
  </si>
  <si>
    <t>o:Clostridiales(0.7452)</t>
  </si>
  <si>
    <t>f:Ruminococcaceae(0.6260)</t>
  </si>
  <si>
    <t>g:Ruminococcaceae_UCG010(0.4945)</t>
  </si>
  <si>
    <t>g:Salinibacterium(0.4800)</t>
  </si>
  <si>
    <t>g:Salinibacterium(0.5600)</t>
  </si>
  <si>
    <t>f:Family_XI(0.3073)</t>
  </si>
  <si>
    <t>g:Sedimentibacter(0.0983)</t>
  </si>
  <si>
    <t>f:Family_XI(0.3518)</t>
  </si>
  <si>
    <t>g:Sedimentibacter(0.1266)</t>
  </si>
  <si>
    <t>f:Family_XI(0.3470)</t>
  </si>
  <si>
    <t>g:Sedimentibacter(0.1353)</t>
  </si>
  <si>
    <t>f:Family_XI(0.3993)</t>
  </si>
  <si>
    <t>g:Sedimentibacter(0.1677)</t>
  </si>
  <si>
    <t>f:Family_XI(1.0000)</t>
  </si>
  <si>
    <t>g:Sedimentibacter(1.0000)</t>
  </si>
  <si>
    <t>g:Sediminibacterium(0.8100)</t>
  </si>
  <si>
    <t>o:Desulfobacterales(1.0000)</t>
  </si>
  <si>
    <t>f:Desulfobacteraceae(1.0000)</t>
  </si>
  <si>
    <t>g:SEEPSRB1(0.6800)</t>
  </si>
  <si>
    <t>p:Firmicutes(0.6300)</t>
  </si>
  <si>
    <t>c:Negativicutes(0.2331)</t>
  </si>
  <si>
    <t>o:Selenomonadales(0.0862)</t>
  </si>
  <si>
    <t>f:Veillonellaceae(0.0310)</t>
  </si>
  <si>
    <t>g:Selenomonas(0.0062)</t>
  </si>
  <si>
    <t>g:Shinella(0.8100)</t>
  </si>
  <si>
    <t>g:Shinella(1.0000)</t>
  </si>
  <si>
    <t>p:Planctomycetes(0.9100)</t>
  </si>
  <si>
    <t>c:Planctomycetacia(0.8190)</t>
  </si>
  <si>
    <t>o:Planctomycetales(0.7207)</t>
  </si>
  <si>
    <t>f:Rubinisphaeraceae(0.4685)</t>
  </si>
  <si>
    <t>g:SHPL14(0.2108)</t>
  </si>
  <si>
    <t>g:Simplicispira(0.7600)</t>
  </si>
  <si>
    <t>g:Singulisphaera(0.4516)</t>
  </si>
  <si>
    <t>f:Syntrophaceae(0.9310)</t>
  </si>
  <si>
    <t>g:Smithella(0.4096)</t>
  </si>
  <si>
    <t>g:Smithella(0.6700)</t>
  </si>
  <si>
    <t>g:Smithella(0.7200)</t>
  </si>
  <si>
    <t>g:Smithella(0.7743)</t>
  </si>
  <si>
    <t>g:Smithella(0.8331)</t>
  </si>
  <si>
    <t>g:Smithella(0.9300)</t>
  </si>
  <si>
    <t>p:Actinobacteria(0.7800)</t>
  </si>
  <si>
    <t>c:Thermoleophilia(0.2730)</t>
  </si>
  <si>
    <t>o:Solirubrobacterales(0.0710)</t>
  </si>
  <si>
    <t>f:Solirubrobacteraceae(0.0185)</t>
  </si>
  <si>
    <t>g:Solirubrobacter(0.0048)</t>
  </si>
  <si>
    <t>g:Sphaerochaeta(0.5436)</t>
  </si>
  <si>
    <t>p:Spirochaetes(0.9700)</t>
  </si>
  <si>
    <t>c:Spirochaetia(0.9409)</t>
  </si>
  <si>
    <t>o:Spirochaetales(0.9127)</t>
  </si>
  <si>
    <t>f:Spirochaetaceae(0.8853)</t>
  </si>
  <si>
    <t>g:Sphaerochaeta(0.5489)</t>
  </si>
  <si>
    <t>g:Sphaerochaeta(0.9030)</t>
  </si>
  <si>
    <t>g:Sphaerochaeta(1.0000)</t>
  </si>
  <si>
    <t>g:Sphingobium(0.9400)</t>
  </si>
  <si>
    <t>g:Sphingobium(0.9500)</t>
  </si>
  <si>
    <t>p:Spirochaetes(0.6900)</t>
  </si>
  <si>
    <t>c:Spirochaetia(0.4761)</t>
  </si>
  <si>
    <t>o:Spirochaetales(0.3285)</t>
  </si>
  <si>
    <t>f:Spirochaetaceae(0.2267)</t>
  </si>
  <si>
    <t>g:Spirochaeta_2(0.0635)</t>
  </si>
  <si>
    <t>p:Firmicutes(0.6400)</t>
  </si>
  <si>
    <t>c:Bacilli(0.1984)</t>
  </si>
  <si>
    <t>o:Bacillales(0.0595)</t>
  </si>
  <si>
    <t>f:Staphylococcaceae(0.0065)</t>
  </si>
  <si>
    <t>g:Staphylococcus(0.0007)</t>
  </si>
  <si>
    <t>g:Streptococcus(1.0000)</t>
  </si>
  <si>
    <t>g:Sulfuritalea(1.0000)</t>
  </si>
  <si>
    <t>c:Acidimicrobiia(0.9200)</t>
  </si>
  <si>
    <t>o:Microtrichales(0.7636)</t>
  </si>
  <si>
    <t>f:Microtrichaceae(0.2673)</t>
  </si>
  <si>
    <t>g:Sva0996_marine_group(0.0935)</t>
  </si>
  <si>
    <t>c:Acidimicrobiia(0.9300)</t>
  </si>
  <si>
    <t>o:Microtrichales(0.7254)</t>
  </si>
  <si>
    <t>f:Microtrichaceae(0.4135)</t>
  </si>
  <si>
    <t>g:Sva0996_marine_group(0.2357)</t>
  </si>
  <si>
    <t>f:Syntrophobacteraceae(1.0000)</t>
  </si>
  <si>
    <t>g:Syntrophobacter(0.7300)</t>
  </si>
  <si>
    <t>c:Clostridia(0.9604)</t>
  </si>
  <si>
    <t>o:Clostridiales(0.9412)</t>
  </si>
  <si>
    <t>f:Syntrophomonadaceae(0.9130)</t>
  </si>
  <si>
    <t>g:Syntrophomonas(0.8856)</t>
  </si>
  <si>
    <t>f:Syntrophomonadaceae(0.9900)</t>
  </si>
  <si>
    <t>g:Syntrophomonas(0.9801)</t>
  </si>
  <si>
    <t>g:Syntrophomonas(0.9900)</t>
  </si>
  <si>
    <t>c:Deltaproteobacteria(0.9800)</t>
  </si>
  <si>
    <t>o:Deltaproteobacteria_Incertae_Sedis(0.9506)</t>
  </si>
  <si>
    <t>f:Syntrophorhabdaceae(0.9221)</t>
  </si>
  <si>
    <t>g:Syntrophorhabdus(0.8944)</t>
  </si>
  <si>
    <t>g:Syntrophus(0.6567)</t>
  </si>
  <si>
    <t>o:Chitinophagales(0.9400)</t>
  </si>
  <si>
    <t>f:Chitinophagaceae(0.8648)</t>
  </si>
  <si>
    <t>g:Taibaiella(0.3632)</t>
  </si>
  <si>
    <t>f:Peptostreptococcaceae(0.9800)</t>
  </si>
  <si>
    <t>g:Terrisporobacter(0.3724)</t>
  </si>
  <si>
    <t>g:Terrisporobacter(0.4900)</t>
  </si>
  <si>
    <t>f:Peptostreptococcaceae(0.9900)</t>
  </si>
  <si>
    <t>g:Terrisporobacter(0.5148)</t>
  </si>
  <si>
    <t>f:Peptostreptococcaceae(1.0000)</t>
  </si>
  <si>
    <t>g:Terrisporobacter(1.0000)</t>
  </si>
  <si>
    <t>f:Intrasporangiaceae(0.9800)</t>
  </si>
  <si>
    <t>g:Tetrasphaera(0.8330)</t>
  </si>
  <si>
    <t>p:Synergistetes(0.7200)</t>
  </si>
  <si>
    <t>c:Synergistia(0.5184)</t>
  </si>
  <si>
    <t>o:Synergistales(0.3732)</t>
  </si>
  <si>
    <t>f:Synergistaceae(0.2687)</t>
  </si>
  <si>
    <t>g:Thermanaerovibrio(0.0806)</t>
  </si>
  <si>
    <t>p:Synergistetes(0.7600)</t>
  </si>
  <si>
    <t>c:Synergistia(0.5776)</t>
  </si>
  <si>
    <t>o:Synergistales(0.4390)</t>
  </si>
  <si>
    <t>f:Synergistaceae(0.3336)</t>
  </si>
  <si>
    <t>g:Thermanaerovibrio(0.1134)</t>
  </si>
  <si>
    <t>g:Thermomonas(0.5600)</t>
  </si>
  <si>
    <t>g:Thermomonas(1.0000)</t>
  </si>
  <si>
    <t>g:Thermovirga(0.9900)</t>
  </si>
  <si>
    <t>g:Tolumonas(1.0000)</t>
  </si>
  <si>
    <t>p:Spirochaetes(0.4800)</t>
  </si>
  <si>
    <t>c:Spirochaetia(0.2304)</t>
  </si>
  <si>
    <t>o:Spirochaetales(0.1083)</t>
  </si>
  <si>
    <t>f:Spirochaetaceae(0.0509)</t>
  </si>
  <si>
    <t>g:Treponema(0.0153)</t>
  </si>
  <si>
    <t>g:Treponema_2(0.9700)</t>
  </si>
  <si>
    <t>o:Lactobacillales(0.9900)</t>
  </si>
  <si>
    <t>f:Carnobacteriaceae(0.9702)</t>
  </si>
  <si>
    <t>g:Trichococcus(0.9508)</t>
  </si>
  <si>
    <t>c:Erysipelotrichia(0.8900)</t>
  </si>
  <si>
    <t>o:Erysipelotrichales(0.7921)</t>
  </si>
  <si>
    <t>f:Erysipelotrichaceae(0.7050)</t>
  </si>
  <si>
    <t>g:Turicibacter(0.6274)</t>
  </si>
  <si>
    <t>c:Erysipelotrichia(0.9200)</t>
  </si>
  <si>
    <t>o:Erysipelotrichales(0.8464)</t>
  </si>
  <si>
    <t>f:Erysipelotrichaceae(0.7787)</t>
  </si>
  <si>
    <t>g:Turicibacter(0.7164)</t>
  </si>
  <si>
    <t>f:Rhodocyclaceae(0.5000)</t>
  </si>
  <si>
    <t>g:Uliginosibacterium(0.0900)</t>
  </si>
  <si>
    <t>d:Bacteria(0.6200)</t>
  </si>
  <si>
    <t>p:Verrucomicrobia(0.0558)</t>
  </si>
  <si>
    <t>c:Verrucomicrobiae(0.0050)</t>
  </si>
  <si>
    <t>o:Verrucomicrobiales(0.0004)</t>
  </si>
  <si>
    <t>p:Chloroflexi(0.5800)</t>
  </si>
  <si>
    <t>c:Anaerolineae(0.3306)</t>
  </si>
  <si>
    <t>o:Anaerolineales(0.1190)</t>
  </si>
  <si>
    <t>f:Anaerolineaceae(0.0428)</t>
  </si>
  <si>
    <t>g:uncultured(0.0111)</t>
  </si>
  <si>
    <t>c:Clostridia(0.4260)</t>
  </si>
  <si>
    <t>o:Clostridiales(0.2343)</t>
  </si>
  <si>
    <t>f:Christensenellaceae(0.0586)</t>
  </si>
  <si>
    <t>g:uncultured(0.0117)</t>
  </si>
  <si>
    <t>p:Chloroflexi(0.6000)</t>
  </si>
  <si>
    <t>c:Anaerolineae(0.3540)</t>
  </si>
  <si>
    <t>o:Anaerolineales(0.1133)</t>
  </si>
  <si>
    <t>f:Anaerolineaceae(0.0362)</t>
  </si>
  <si>
    <t>g:uncultured(0.0120)</t>
  </si>
  <si>
    <t>p:Proteobacteria(0.9700)</t>
  </si>
  <si>
    <t>c:Deltaproteobacteria(0.6693)</t>
  </si>
  <si>
    <t>o:Desulfobacterales(0.2409)</t>
  </si>
  <si>
    <t>f:Desulfobulbaceae(0.0819)</t>
  </si>
  <si>
    <t>g:uncultured(0.0164)</t>
  </si>
  <si>
    <t>p:Chloroflexi(0.6200)</t>
  </si>
  <si>
    <t>c:Anaerolineae(0.3782)</t>
  </si>
  <si>
    <t>o:Anaerolineales(0.1362)</t>
  </si>
  <si>
    <t>f:Anaerolineaceae(0.0490)</t>
  </si>
  <si>
    <t>g:uncultured(0.0172)</t>
  </si>
  <si>
    <t>o:Chitinophagales(0.2940)</t>
  </si>
  <si>
    <t>f:Chitinophagaceae(0.0823)</t>
  </si>
  <si>
    <t>g:uncultured(0.0272)</t>
  </si>
  <si>
    <t>p:Verrucomicrobia(0.9400)</t>
  </si>
  <si>
    <t>c:Verrucomicrobiae(0.8836)</t>
  </si>
  <si>
    <t>o:Verrucomicrobiales(0.4860)</t>
  </si>
  <si>
    <t>f:Verrucomicrobiaceae(0.1458)</t>
  </si>
  <si>
    <t>g:uncultured(0.0467)</t>
  </si>
  <si>
    <t>p:Firmicutes(0.8500)</t>
  </si>
  <si>
    <t>c:Clostridia(0.7140)</t>
  </si>
  <si>
    <t>o:Clostridiales(0.5998)</t>
  </si>
  <si>
    <t>f:Ruminococcaceae(0.3719)</t>
  </si>
  <si>
    <t>g:uncultured(0.1190)</t>
  </si>
  <si>
    <t>c:Clostridia(0.8900)</t>
  </si>
  <si>
    <t>o:Clostridiales(0.7743)</t>
  </si>
  <si>
    <t>f:Christensenellaceae(0.3484)</t>
  </si>
  <si>
    <t>g:uncultured(0.1533)</t>
  </si>
  <si>
    <t>f:Pleomorphomonadaceae(0.3663)</t>
  </si>
  <si>
    <t>g:uncultured(0.1832)</t>
  </si>
  <si>
    <t>f:Ruminococcaceae(0.5257)</t>
  </si>
  <si>
    <t>g:uncultured(0.1945)</t>
  </si>
  <si>
    <t>o:Myxococcales(0.9900)</t>
  </si>
  <si>
    <t>f:Polyangiaceae(0.7128)</t>
  </si>
  <si>
    <t>g:uncultured(0.2138)</t>
  </si>
  <si>
    <t>o:Chitinophagales(0.6900)</t>
  </si>
  <si>
    <t>f:Chitinophagaceae(0.4416)</t>
  </si>
  <si>
    <t>g:uncultured(0.2429)</t>
  </si>
  <si>
    <t>f:Ruminococcaceae(0.6079)</t>
  </si>
  <si>
    <t>g:uncultured(0.2675)</t>
  </si>
  <si>
    <t>g:uncultured(0.2900)</t>
  </si>
  <si>
    <t>g:uncultured(0.3038)</t>
  </si>
  <si>
    <t>g:uncultured(0.3700)</t>
  </si>
  <si>
    <t>f:Rikenellaceae(0.7776)</t>
  </si>
  <si>
    <t>g:uncultured(0.3732)</t>
  </si>
  <si>
    <t>f:Ruminococcaceae(0.9606)</t>
  </si>
  <si>
    <t>g:uncultured(0.3842)</t>
  </si>
  <si>
    <t>o:Chitinophagales(0.7939)</t>
  </si>
  <si>
    <t>f:Chitinophagaceae(0.6192)</t>
  </si>
  <si>
    <t>g:uncultured(0.4149)</t>
  </si>
  <si>
    <t>g:uncultured(0.4500)</t>
  </si>
  <si>
    <t>g:uncultured(0.4634)</t>
  </si>
  <si>
    <t>f:Rikenellaceae(0.7007)</t>
  </si>
  <si>
    <t>g:uncultured(0.4765)</t>
  </si>
  <si>
    <t>g:uncultured(0.4800)</t>
  </si>
  <si>
    <t>o:Acetobacterales(1.0000)</t>
  </si>
  <si>
    <t>f:Acetobacteraceae(1.0000)</t>
  </si>
  <si>
    <t>g:uncultured(0.5100)</t>
  </si>
  <si>
    <t>g:uncultured(0.5200)</t>
  </si>
  <si>
    <t>f:Rikenellaceae(0.7636)</t>
  </si>
  <si>
    <t>g:uncultured(0.5345)</t>
  </si>
  <si>
    <t>f:Rikenellaceae(0.8084)</t>
  </si>
  <si>
    <t>g:uncultured(0.5416)</t>
  </si>
  <si>
    <t>g:uncultured(0.5673)</t>
  </si>
  <si>
    <t>f:Rikenellaceae(0.8352)</t>
  </si>
  <si>
    <t>g:uncultured(0.5679)</t>
  </si>
  <si>
    <t>g:uncultured(0.6200)</t>
  </si>
  <si>
    <t>f:Intrasporangiaceae(0.9900)</t>
  </si>
  <si>
    <t>g:uncultured(0.6435)</t>
  </si>
  <si>
    <t>o:Verrucomicrobiales(0.9000)</t>
  </si>
  <si>
    <t>f:Verrucomicrobiaceae(0.7650)</t>
  </si>
  <si>
    <t>g:uncultured(0.6502)</t>
  </si>
  <si>
    <t>g:uncultured(0.6600)</t>
  </si>
  <si>
    <t>f:Rikenellaceae(0.8811)</t>
  </si>
  <si>
    <t>g:uncultured(0.6608)</t>
  </si>
  <si>
    <t>g:uncultured(0.6900)</t>
  </si>
  <si>
    <t>o:Cytophagales(0.9400)</t>
  </si>
  <si>
    <t>f:Microscillaceae(0.8272)</t>
  </si>
  <si>
    <t>g:uncultured(0.7114)</t>
  </si>
  <si>
    <t>f:Ruminococcaceae(0.9509)</t>
  </si>
  <si>
    <t>g:uncultured(0.7322)</t>
  </si>
  <si>
    <t>g:uncultured(0.7879)</t>
  </si>
  <si>
    <t>f:Ruminococcaceae(0.9500)</t>
  </si>
  <si>
    <t>g:uncultured(0.7980)</t>
  </si>
  <si>
    <t>g:uncultured(0.8036)</t>
  </si>
  <si>
    <t>g:uncultured(0.8100)</t>
  </si>
  <si>
    <t>o:Cytophagales(1.0000)</t>
  </si>
  <si>
    <t>f:Microscillaceae(0.9600)</t>
  </si>
  <si>
    <t>g:uncultured(0.8928)</t>
  </si>
  <si>
    <t>g:uncultured(0.9000)</t>
  </si>
  <si>
    <t>f:Rikenellaceae(0.9409)</t>
  </si>
  <si>
    <t>g:uncultured(0.9127)</t>
  </si>
  <si>
    <t>g:uncultured(0.9318)</t>
  </si>
  <si>
    <t>f:Saprospiraceae(1.0000)</t>
  </si>
  <si>
    <t>f:Burkholderiaceae(0.3000)</t>
  </si>
  <si>
    <t>g:Undibacterium(0.0630)</t>
  </si>
  <si>
    <t>g:Variovorax(0.4300)</t>
  </si>
  <si>
    <t>g:Variovorax(0.7100)</t>
  </si>
  <si>
    <t>f:Prolixibacteraceae(0.9212)</t>
  </si>
  <si>
    <t>g:WCHB132(0.4882)</t>
  </si>
  <si>
    <t>p:Chloroflexi(0.0639)</t>
  </si>
  <si>
    <t>c:Ktedonobacteria(0.0051)</t>
  </si>
  <si>
    <t>o:C0119(0.0004)</t>
  </si>
  <si>
    <t>f:SHA4(0.7200)</t>
  </si>
  <si>
    <t>f:Bacteroidetes_vadinHA17(0.3700)</t>
  </si>
  <si>
    <t>p:Planctomycetes(0.6200)</t>
  </si>
  <si>
    <t>c:Pla4_lineage(0.1178)</t>
  </si>
  <si>
    <t>o:Bacteroidales(0.6900)</t>
  </si>
  <si>
    <t>f:Bacteroidetes_vadinHA17(0.3726)</t>
  </si>
  <si>
    <t>o:Sphingobacteriales(0.7800)</t>
  </si>
  <si>
    <t>f:Lentimicrobiaceae(0.5694)</t>
  </si>
  <si>
    <t>o:Bacteroidales(0.8300)</t>
  </si>
  <si>
    <t>f:M2PB465_termite_group(0.6806)</t>
  </si>
  <si>
    <t>o:Bacteroidales(0.6100)</t>
  </si>
  <si>
    <t>f:M2PB465_termite_group(0.2074)</t>
  </si>
  <si>
    <t>d:Archaea(0.9600)</t>
  </si>
  <si>
    <t>p:Euryarchaeota(0.8448)</t>
  </si>
  <si>
    <t>c:Thermoplasmata(0.2534)</t>
  </si>
  <si>
    <t>o:uncultured(0.0735)</t>
  </si>
  <si>
    <t>f:SHA4(0.7083)</t>
  </si>
  <si>
    <t>p:Euryarchaeota(0.7644)</t>
  </si>
  <si>
    <t>c:Thermoplasmata(0.2370)</t>
  </si>
  <si>
    <t>o:uncultured(0.0687)</t>
  </si>
  <si>
    <t>f:SHA4(0.5143)</t>
  </si>
  <si>
    <t>p:Acidobacteria(0.2700)</t>
  </si>
  <si>
    <t>c:Subgroup_22(0.0513)</t>
  </si>
  <si>
    <t>o:Sphingobacteriales(0.7400)</t>
  </si>
  <si>
    <t>f:Lentimicrobiaceae(0.4958)</t>
  </si>
  <si>
    <t>o:Bacteroidales(0.7900)</t>
  </si>
  <si>
    <t>f:M2PB465_termite_group(0.6162)</t>
  </si>
  <si>
    <t>o:Bacteroidales(0.7100)</t>
  </si>
  <si>
    <t>f:Bacteroidetes_BD22(0.2769)</t>
  </si>
  <si>
    <t>p:Euryarchaeota(0.8640)</t>
  </si>
  <si>
    <t>c:Thermoplasmata(0.2592)</t>
  </si>
  <si>
    <t>o:uncultured(0.0752)</t>
  </si>
  <si>
    <t>f:SHA4(0.5100)</t>
  </si>
  <si>
    <t>f:SHA4(0.5600)</t>
  </si>
  <si>
    <t>f:SHA4(0.6100)</t>
  </si>
  <si>
    <t>p:Atribacteria(0.4500)</t>
  </si>
  <si>
    <t>c:JS1(0.2025)</t>
  </si>
  <si>
    <t>o:Bacteroidales(0.9009)</t>
  </si>
  <si>
    <t>f:M2PB465_termite_group(0.7838)</t>
  </si>
  <si>
    <t>f:ADurbBin408(0.3176)</t>
  </si>
  <si>
    <t>p:Hydrogenedentes(0.8900)</t>
  </si>
  <si>
    <t>c:Hydrogenedentia(0.7921)</t>
  </si>
  <si>
    <t>o:Hydrogenedentiales(0.7050)</t>
  </si>
  <si>
    <t>f:Hydrogenedensaceae(0.6274)</t>
  </si>
  <si>
    <t>o:NKB15(0.9300)</t>
  </si>
  <si>
    <t>f:M2PB465_termite_group(0.6723)</t>
  </si>
  <si>
    <t>p:Kiritimatiellaeota(0.5000)</t>
  </si>
  <si>
    <t>c:Kiritimatiellae(0.2500)</t>
  </si>
  <si>
    <t>o:WCHB141(0.1250)</t>
  </si>
  <si>
    <t>o:Bacteroidales(0.8429)</t>
  </si>
  <si>
    <t>f:Bacteroidetes_vadinHA17(0.6659)</t>
  </si>
  <si>
    <t>f:SHA4(0.6695)</t>
  </si>
  <si>
    <t>p:Kiritimatiellaeota(0.4100)</t>
  </si>
  <si>
    <t>c:Kiritimatiellae(0.1681)</t>
  </si>
  <si>
    <t>o:WCHB141(0.0689)</t>
  </si>
  <si>
    <t>f:SHA4(0.6404)</t>
  </si>
  <si>
    <t>f:Bacteroidetes_BD22(0.2346)</t>
  </si>
  <si>
    <t>f:Bacteroidetes_vadinHA17(0.9603)</t>
  </si>
  <si>
    <t>f:SHA4(0.5500)</t>
  </si>
  <si>
    <t>p:Patescibacteria(0.9400)</t>
  </si>
  <si>
    <t>c:Gracilibacteria(0.8836)</t>
  </si>
  <si>
    <t>o:Absconditabacteriales_SR1(0.8306)</t>
  </si>
  <si>
    <t>p:Caldiserica(0.3400)</t>
  </si>
  <si>
    <t>c:Caldisericia(0.1156)</t>
  </si>
  <si>
    <t>o:Caldisericales(0.0393)</t>
  </si>
  <si>
    <t>f:WCHB102(0.0126)</t>
  </si>
  <si>
    <t>f:Bacteroidetes_BD22(0.1830)</t>
  </si>
  <si>
    <t>o:Bacteroidales(0.9300)</t>
  </si>
  <si>
    <t>f:Bacteroidetes_vadinHA17(0.8184)</t>
  </si>
  <si>
    <t>p:Kiritimatiellaeota(0.6600)</t>
  </si>
  <si>
    <t>c:Kiritimatiellae(0.4356)</t>
  </si>
  <si>
    <t>o:WCHB141(0.2875)</t>
  </si>
  <si>
    <t>p:Kiritimatiellaeota(0.5400)</t>
  </si>
  <si>
    <t>c:Kiritimatiellae(0.2916)</t>
  </si>
  <si>
    <t>o:WCHB141(0.1575)</t>
  </si>
  <si>
    <t>p:Patescibacteria(0.7623)</t>
  </si>
  <si>
    <t>c:Parcubacteria(0.5412)</t>
  </si>
  <si>
    <t>p:Atribacteria(0.1500)</t>
  </si>
  <si>
    <t>c:JS1(0.0225)</t>
  </si>
  <si>
    <t>d:Bacteria(0.9300)</t>
  </si>
  <si>
    <t>p:Patescibacteria(0.2325)</t>
  </si>
  <si>
    <t>c:Microgenomatia(0.0488)</t>
  </si>
  <si>
    <t>o:Candidatus_Roizmanbacteria(0.0068)</t>
  </si>
  <si>
    <t>p:Patescibacteria(0.2418)</t>
  </si>
  <si>
    <t>c:Microgenomatia(0.0508)</t>
  </si>
  <si>
    <t>o:Candidatus_Roizmanbacteria(0.0076)</t>
  </si>
  <si>
    <t>p:Verrucomicrobia(0.9800)</t>
  </si>
  <si>
    <t>c:Verrucomicrobiae(0.9604)</t>
  </si>
  <si>
    <t>o:Pedosphaerales(0.9412)</t>
  </si>
  <si>
    <t>f:Pedosphaeraceae(0.9224)</t>
  </si>
  <si>
    <t>o:Sphingobacteriales(0.2200)</t>
  </si>
  <si>
    <t>f:Lentimicrobiaceae(0.0330)</t>
  </si>
  <si>
    <t>c:Holophagae(0.1323)</t>
  </si>
  <si>
    <t>o:Subgroup_7(0.0357)</t>
  </si>
  <si>
    <t>p:Bacteroidetes(0.7500)</t>
  </si>
  <si>
    <t>c:Bacteroidia(0.5625)</t>
  </si>
  <si>
    <t>o:Flavobacteriales(0.1462)</t>
  </si>
  <si>
    <t>f:NS9_marine_group(0.0278)</t>
  </si>
  <si>
    <t>p:Bacteroidetes(0.9400)</t>
  </si>
  <si>
    <t>c:Bacteroidia(0.8836)</t>
  </si>
  <si>
    <t>o:Sphingobacteriales(0.0972)</t>
  </si>
  <si>
    <t>f:Lentimicrobiaceae(0.0078)</t>
  </si>
  <si>
    <t>f:Bacteroidetes_BD22(0.1600)</t>
  </si>
  <si>
    <t>f:Bacteroidetes_vadinHA17(0.8835)</t>
  </si>
  <si>
    <t>p:Hydrogenedentes(0.5000)</t>
  </si>
  <si>
    <t>c:Hydrogenedentia(0.2500)</t>
  </si>
  <si>
    <t>o:Hydrogenedentiales(0.1250)</t>
  </si>
  <si>
    <t>f:Hydrogenedensaceae(0.0625)</t>
  </si>
  <si>
    <t>o:Sphingobacteriales(0.6900)</t>
  </si>
  <si>
    <t>f:Lentimicrobiaceae(0.4554)</t>
  </si>
  <si>
    <t>f:Bacteroidetes_vadinHA17(0.2132)</t>
  </si>
  <si>
    <t>p:Atribacteria(0.8100)</t>
  </si>
  <si>
    <t>c:JS1(0.6561)</t>
  </si>
  <si>
    <t>o:Bacteroidales(0.5293)</t>
  </si>
  <si>
    <t>f:ML635J40_aquatic_group(0.0847)</t>
  </si>
  <si>
    <t>p:Firmicutes(0.8200)</t>
  </si>
  <si>
    <t>c:Clostridia(0.6560)</t>
  </si>
  <si>
    <t>o:DTU014(0.4002)</t>
  </si>
  <si>
    <t>p:Chloroflexi(0.6500)</t>
  </si>
  <si>
    <t>c:Anaerolineae(0.3705)</t>
  </si>
  <si>
    <t>o:uncultured(0.1037)</t>
  </si>
  <si>
    <t>c:Ignavibacteria(0.4615)</t>
  </si>
  <si>
    <t>o:OPB56(0.3000)</t>
  </si>
  <si>
    <t>p:Actinobacteria(0.9800)</t>
  </si>
  <si>
    <t>c:Acidimicrobiia(0.7546)</t>
  </si>
  <si>
    <t>o:Microtrichales(0.5810)</t>
  </si>
  <si>
    <t>f:uncultured(0.2440)</t>
  </si>
  <si>
    <t>c:Anaerolineae(0.4095)</t>
  </si>
  <si>
    <t>o:RBG13549(0.1065)</t>
  </si>
  <si>
    <t>c:Clostridia(0.7395)</t>
  </si>
  <si>
    <t>o:DTU014(0.4807)</t>
  </si>
  <si>
    <t>d:Bacteria(0.9200)</t>
  </si>
  <si>
    <t>p:Patescibacteria(0.1288)</t>
  </si>
  <si>
    <t>c:Microgenomatia(0.0142)</t>
  </si>
  <si>
    <t>o:Candidatus_Roizmanbacteria(0.0010)</t>
  </si>
  <si>
    <t>o:Sphingobacteriales(1.0000)</t>
  </si>
  <si>
    <t>f:KD1131(1.0000)</t>
  </si>
  <si>
    <t>p:Cloacimonetes(0.2500)</t>
  </si>
  <si>
    <t>c:Cloacimonadia(0.0625)</t>
  </si>
  <si>
    <t>o:Cloacimonadales(0.0156)</t>
  </si>
  <si>
    <t>f:SHA4(0.0037)</t>
  </si>
  <si>
    <t>p:Proteobacteria(0.8300)</t>
  </si>
  <si>
    <t>c:Deltaproteobacteria(0.6308)</t>
  </si>
  <si>
    <t>o:Myxococcales(0.2145)</t>
  </si>
  <si>
    <t>f:P3OB42(0.0386)</t>
  </si>
  <si>
    <t>p:Bacteroidetes(0.8800)</t>
  </si>
  <si>
    <t>c:Ignavibacteria(0.7304)</t>
  </si>
  <si>
    <t>o:Ignavibacteriales(0.6062)</t>
  </si>
  <si>
    <t>f:PHOSHE36(0.3395)</t>
  </si>
  <si>
    <t>p:Acidobacteria(0.7600)</t>
  </si>
  <si>
    <t>c:Subgroup_22(0.4028)</t>
  </si>
  <si>
    <t>p:Hydrogenedentes(0.9200)</t>
  </si>
  <si>
    <t>c:Hydrogenedentia(0.8464)</t>
  </si>
  <si>
    <t>o:Hydrogenedentiales(0.7787)</t>
  </si>
  <si>
    <t>f:Hydrogenedensaceae(0.7164)</t>
  </si>
  <si>
    <t>c:Deltaproteobacteria(0.3245)</t>
  </si>
  <si>
    <t>o:Sva0485(0.0292)</t>
  </si>
  <si>
    <t>c:Ignavibacteria(0.9702)</t>
  </si>
  <si>
    <t>o:OPB56(0.9411)</t>
  </si>
  <si>
    <t>p:Chloroflexi(0.7100)</t>
  </si>
  <si>
    <t>c:Anaerolineae(0.4899)</t>
  </si>
  <si>
    <t>o:SBR1031(0.2205)</t>
  </si>
  <si>
    <t>f:A4b(0.0507)</t>
  </si>
  <si>
    <t>p:Actinobacteria(0.5800)</t>
  </si>
  <si>
    <t>c:WCHB181(0.1102)</t>
  </si>
  <si>
    <t>f:A0839(1.0000)</t>
  </si>
  <si>
    <t>p:Chloroflexi(0.5300)</t>
  </si>
  <si>
    <t>c:Anaerolineae(0.2597)</t>
  </si>
  <si>
    <t>o:ADurbBin180(0.0467)</t>
  </si>
  <si>
    <t>p:Proteobacteria(0.8100)</t>
  </si>
  <si>
    <t>c:Deltaproteobacteria(0.3483)</t>
  </si>
  <si>
    <t>o:Sva0485(0.0453)</t>
  </si>
  <si>
    <t>o:Bacteroidales(0.6567)</t>
  </si>
  <si>
    <t>f:Bacteroidetes_BD22(0.1445)</t>
  </si>
  <si>
    <t>p:Verrucomicrobia(0.9200)</t>
  </si>
  <si>
    <t>c:Verrucomicrobiae(0.8464)</t>
  </si>
  <si>
    <t>o:Pedosphaerales(0.4232)</t>
  </si>
  <si>
    <t>f:Pedosphaeraceae(0.2116)</t>
  </si>
  <si>
    <t>o:Flavobacteriales(0.1406)</t>
  </si>
  <si>
    <t>f:NS9_marine_group(0.0281)</t>
  </si>
  <si>
    <t>d:Bacteria(0.9600)</t>
  </si>
  <si>
    <t>p:Patescibacteria(0.2976)</t>
  </si>
  <si>
    <t>c:Microgenomatia(0.0833)</t>
  </si>
  <si>
    <t>o:Candidatus_Roizmanbacteria(0.0150)</t>
  </si>
  <si>
    <t>p:Acidobacteria(0.1600)</t>
  </si>
  <si>
    <t>c:Holophagae(0.0176)</t>
  </si>
  <si>
    <t>o:Subgroup_7(0.0019)</t>
  </si>
  <si>
    <t>o:Sphingobacteriales(0.2871)</t>
  </si>
  <si>
    <t>f:Lentimicrobiaceae(0.0459)</t>
  </si>
  <si>
    <t>p:Patescibacteria(0.2772)</t>
  </si>
  <si>
    <t>c:Saccharimonadia(0.0166)</t>
  </si>
  <si>
    <t>o:Saccharimonadales(0.0010)</t>
  </si>
  <si>
    <t>o:Sphingobacteriales(0.4900)</t>
  </si>
  <si>
    <t>f:AKYH767(0.1127)</t>
  </si>
  <si>
    <t>o:Sphingobacteriales(0.9800)</t>
  </si>
  <si>
    <t>f:Lentimicrobiaceae(0.9310)</t>
  </si>
  <si>
    <t>f:M2PB465_termite_group(0.7482)</t>
  </si>
  <si>
    <t>p:Hydrogenedentes(0.4400)</t>
  </si>
  <si>
    <t>c:Hydrogenedentia(0.1936)</t>
  </si>
  <si>
    <t>o:Hydrogenedentiales(0.0852)</t>
  </si>
  <si>
    <t>f:Hydrogenedensaceae(0.0375)</t>
  </si>
  <si>
    <t>o:Bacteroidales(0.6763)</t>
  </si>
  <si>
    <t>f:Bacteroidetes_BD22(0.2367)</t>
  </si>
  <si>
    <t>p:Hydrogenedentes(0.9000)</t>
  </si>
  <si>
    <t>c:Hydrogenedentia(0.8100)</t>
  </si>
  <si>
    <t>o:Hydrogenedentiales(0.7290)</t>
  </si>
  <si>
    <t>f:Hydrogenedensaceae(0.6561)</t>
  </si>
  <si>
    <t>p:Patescibacteria(0.6700)</t>
  </si>
  <si>
    <t>c:ABY1(0.4221)</t>
  </si>
  <si>
    <t>o:Candidatus_Falkowbacteria(0.1815)</t>
  </si>
  <si>
    <t>p:Patescibacteria(0.7100)</t>
  </si>
  <si>
    <t>c:ABY1(0.3976)</t>
  </si>
  <si>
    <t>o:Candidatus_Falkowbacteria(0.1789)</t>
  </si>
  <si>
    <t>General</t>
  </si>
  <si>
    <t>OTUs are categorized by phylogeny and quantified as a "relative abundance" in percents.</t>
  </si>
  <si>
    <t>Each phylogenic classification has a number in parenthesis [e.g. (0.997)]; this represents how "sure" the program was in assigning each classification on a scale of 0 to 1.</t>
  </si>
  <si>
    <t>The relative abundance represents how many copies of each microogranism were measured relative to the total number of copies read.</t>
  </si>
  <si>
    <t>An important consideration is that multiple OTUs can have the same classification (e.g. 3 different rows can show up as Gordonia), so some extra analysis would need to be done to group OTUs of the same genus.</t>
  </si>
  <si>
    <t>Digester Comparison</t>
  </si>
  <si>
    <t>This sheet compares the relative abundances between treatment plants from digester sludge samples collected on the week of June 18th, 2018.</t>
  </si>
  <si>
    <t>WTP Dig 4 Startup</t>
  </si>
  <si>
    <t>This sheet contains data from four different sample dates after the startup of Digester 4 in September, 2018.</t>
  </si>
  <si>
    <t>Dates of each sample: Sept 17th, Oct 16th, Oct 30th, Dec 11th.</t>
  </si>
  <si>
    <t>TSS, mg/L</t>
  </si>
  <si>
    <t>VSS, mg/L</t>
  </si>
  <si>
    <t>Yield Stress, Pa</t>
  </si>
  <si>
    <t>Plastic Viscosity, mPa-s</t>
  </si>
  <si>
    <t>Anionic Surfactants, mg LAS/L</t>
  </si>
  <si>
    <t xml:space="preserve">0% F </t>
  </si>
  <si>
    <t xml:space="preserve"> </t>
  </si>
  <si>
    <t>5% F</t>
  </si>
  <si>
    <t>10% F</t>
  </si>
  <si>
    <t>15% F</t>
  </si>
  <si>
    <t>25% F</t>
  </si>
  <si>
    <t>100% F</t>
  </si>
  <si>
    <t>Sample Name</t>
  </si>
  <si>
    <t>%V of centrifuged foam added (foam from WTP, sludge from STP)</t>
  </si>
  <si>
    <t>Foam Addition Study 08/08/18 (graphed below)</t>
  </si>
  <si>
    <t>VSS/TSS</t>
  </si>
  <si>
    <t>TSS (mg/L)</t>
  </si>
  <si>
    <t>VSS (mg/L)</t>
  </si>
  <si>
    <t>Concentrations from qPCR</t>
  </si>
  <si>
    <t>Mycobacterium (% of Total Bacteria)</t>
  </si>
  <si>
    <t>Gordonia (% of Total Bacteria)</t>
  </si>
  <si>
    <t>Casson Plastic Visocity, mpa-s</t>
  </si>
  <si>
    <t>Casson Yield Stress, Pa</t>
  </si>
  <si>
    <r>
      <t>Casson R</t>
    </r>
    <r>
      <rPr>
        <vertAlign val="superscript"/>
        <sz val="10"/>
        <color theme="1"/>
        <rFont val="Calibri"/>
        <family val="2"/>
        <scheme val="minor"/>
      </rPr>
      <t>2</t>
    </r>
  </si>
  <si>
    <t>Bingham Plastic Visocity, mpa-s</t>
  </si>
  <si>
    <t>Bingham Yield Stress, Pa</t>
  </si>
  <si>
    <r>
      <t>Bingham R</t>
    </r>
    <r>
      <rPr>
        <vertAlign val="superscript"/>
        <sz val="10"/>
        <color theme="1"/>
        <rFont val="Calibri"/>
        <family val="2"/>
        <scheme val="minor"/>
      </rPr>
      <t>2</t>
    </r>
  </si>
  <si>
    <t>Ostwald Flow behavior index (n)</t>
  </si>
  <si>
    <r>
      <t>Ostwald Consitency Index, mpa-s</t>
    </r>
    <r>
      <rPr>
        <vertAlign val="superscript"/>
        <sz val="10"/>
        <color theme="1"/>
        <rFont val="Calibri"/>
        <family val="2"/>
        <scheme val="minor"/>
      </rPr>
      <t>n</t>
    </r>
  </si>
  <si>
    <r>
      <t>Ostwald R</t>
    </r>
    <r>
      <rPr>
        <vertAlign val="superscript"/>
        <sz val="10"/>
        <color theme="1"/>
        <rFont val="Calibri"/>
        <family val="2"/>
        <scheme val="minor"/>
      </rPr>
      <t>2</t>
    </r>
  </si>
  <si>
    <t>Data Collected from Regular "Monitoring" Samples</t>
  </si>
  <si>
    <t>West Point Treatment Plant (WP):</t>
  </si>
  <si>
    <t xml:space="preserve">Samples collected approximately twice a month. </t>
  </si>
  <si>
    <t>South Treatment Plant (SP):</t>
  </si>
  <si>
    <t>Waste Activated Sludge (AS) - Composite samples collected on listed sample date.</t>
  </si>
  <si>
    <t>Primary Sludge (PS) - Composite samples collected on listed sample date.</t>
  </si>
  <si>
    <t>Return Activated Sludge (AS) - Grab samples collected the mornign after the listed sample date.</t>
  </si>
  <si>
    <t>Digester Sludge (DIG) - Grab samples collected the morning after the listed sample date from Digester 3.</t>
  </si>
  <si>
    <t>Digester Sludge (DIG) - Grab samples collected the morning after listed sample date from Digester 1.</t>
  </si>
  <si>
    <t>Samples collected approximately twice a month.</t>
  </si>
  <si>
    <t>Brightwater Treatment Plant (BW):</t>
  </si>
  <si>
    <t>Sample Collection Information (June 2018 - Jan 2019)</t>
  </si>
  <si>
    <t>Samples collected approximately once a month. Sample set missing from plant for Jan 2019, replaced with a sample set in Feb 2019.</t>
  </si>
  <si>
    <t>Correlation Plotter is linked to the configuration of the Master sheet. To avoid the risk of altering the Correlation Plotter, please do not directly edit the Master sheet.</t>
  </si>
  <si>
    <t>- Do not edit cells in grey. They contain the formulae linked to "Monitoring Master."</t>
  </si>
  <si>
    <t>Note on "Monitoring Master" and "Monitoring Correlation Plotter":</t>
  </si>
  <si>
    <t>Information on Sequencing Data</t>
  </si>
  <si>
    <t>% by Volume of WTP Secondary Foam Added to STP Digester Sludge</t>
  </si>
  <si>
    <t>Gordonia (% of Total Bacteria) (Kota's qPCR)</t>
  </si>
  <si>
    <t>Bulk Sludge</t>
  </si>
  <si>
    <t>Foam Layer</t>
  </si>
  <si>
    <t>Sample Date</t>
  </si>
  <si>
    <t>West Point Digester 3 Foam Layer qPCR Analysis</t>
  </si>
  <si>
    <t>Gordonia Copies</t>
  </si>
  <si>
    <t>M. Parvicella Copies</t>
  </si>
  <si>
    <t>Mycobacterium Copies</t>
  </si>
  <si>
    <t>Total Bacteria Copies</t>
  </si>
  <si>
    <t>M. Parvicella (%)</t>
  </si>
  <si>
    <t>Gordonia (%)</t>
  </si>
  <si>
    <t>Mycobacterium (%)</t>
  </si>
  <si>
    <t xml:space="preserve">Bulk Sludge </t>
  </si>
  <si>
    <t>Mass of VSS (mg)</t>
  </si>
  <si>
    <t>Information on Aden's Filament Count Calculations (Methods Described Further in Manuscript):</t>
  </si>
  <si>
    <t>Slides were counted for 20 randomly selected fields (40 fields per sample).</t>
  </si>
  <si>
    <t>On each slide, the sample was spread across an 18 sq mm. Each field was determined to cover an area of 0.0001 sq mm (180000 fields per slide).</t>
  </si>
  <si>
    <t>The 18 sq mm area contained 30 uL of 10x diluted sample, spread evenly across the area. Measurements of VSS (mg/L) determined the mass of VSS (mg) spread across the slide.</t>
  </si>
  <si>
    <t>Ultimately, the concentration of filaments was calculated by dividing the total number of intersections per sample and dividing by the mass of VSS contained on the slides.</t>
  </si>
  <si>
    <t>Each sludge sample was spead across two slided (number of slides = 2 for all samples).</t>
  </si>
  <si>
    <r>
      <t>Post-Incubation (12 hours, anaerobic at 37.8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C)</t>
    </r>
  </si>
  <si>
    <t>Pre-incubation</t>
  </si>
  <si>
    <t>Note: Samples labeled "100%F" refer to the centrifuged WTP secondary foam, were not incubated, and only tested for foam-causing bacteria and TSS/VSS.</t>
  </si>
  <si>
    <t>pH</t>
  </si>
  <si>
    <t xml:space="preserve">pH </t>
  </si>
  <si>
    <t>Foam Addition Preliminary Study 07/25/18</t>
  </si>
  <si>
    <t>Ustable Foam Index</t>
  </si>
  <si>
    <t>Total Number of Frames</t>
  </si>
  <si>
    <t xml:space="preserve">Total Number of Intersections </t>
  </si>
  <si>
    <t>Number of Slides</t>
  </si>
  <si>
    <t>Volume per Slide (L)</t>
  </si>
  <si>
    <t>Dilution</t>
  </si>
  <si>
    <t>Intersections per mg of VSS</t>
  </si>
  <si>
    <t>Average Intersections per Field</t>
  </si>
  <si>
    <t>Intersections per field</t>
  </si>
  <si>
    <t>- Cells highlighed in yellow can be changed.</t>
  </si>
  <si>
    <t>Gordonia Addition Study (Addtion of WTP Secondary Foam to STP Digester Sludge)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</si>
</sst>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%"/>
    <numFmt numFmtId="165" formatCode="0.0%"/>
    <numFmt numFmtId="166" formatCode="0.000"/>
    <numFmt numFmtId="167" formatCode="0.0"/>
  </numFmts>
  <fonts count="35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8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name val="Arial"/>
      <family val="2"/>
    </font>
    <font>
      <vertAlign val="superscript"/>
      <sz val="10"/>
      <color theme="1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95DF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3" fillId="0" borderId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</cellStyleXfs>
  <cellXfs count="153">
    <xf numFmtId="0" fontId="0" fillId="0" borderId="0" xfId="0"/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 vertical="center"/>
    </xf>
    <xf numFmtId="166" fontId="0" fillId="0" borderId="0" xfId="0" applyNumberFormat="1"/>
    <xf numFmtId="166" fontId="6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1" fontId="6" fillId="0" borderId="0" xfId="0" quotePrefix="1" applyNumberFormat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0" fontId="5" fillId="0" borderId="0" xfId="1"/>
    <xf numFmtId="0" fontId="5" fillId="3" borderId="0" xfId="1" applyFill="1"/>
    <xf numFmtId="0" fontId="9" fillId="3" borderId="0" xfId="1" applyFont="1" applyFill="1"/>
    <xf numFmtId="0" fontId="11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 wrapText="1"/>
    </xf>
    <xf numFmtId="0" fontId="12" fillId="5" borderId="0" xfId="1" applyFont="1" applyFill="1" applyAlignment="1">
      <alignment horizontal="center" vertical="center"/>
    </xf>
    <xf numFmtId="0" fontId="11" fillId="6" borderId="0" xfId="1" applyFont="1" applyFill="1" applyAlignment="1">
      <alignment horizontal="center" vertical="center"/>
    </xf>
    <xf numFmtId="0" fontId="6" fillId="0" borderId="0" xfId="0" quotePrefix="1" applyFont="1" applyAlignment="1">
      <alignment horizontal="left" wrapText="1"/>
    </xf>
    <xf numFmtId="166" fontId="5" fillId="2" borderId="0" xfId="1" applyNumberFormat="1" applyFill="1" applyAlignment="1">
      <alignment horizontal="center" vertical="center"/>
    </xf>
    <xf numFmtId="0" fontId="5" fillId="2" borderId="0" xfId="1" applyNumberFormat="1" applyFill="1" applyAlignment="1">
      <alignment horizontal="center" vertical="center"/>
    </xf>
    <xf numFmtId="0" fontId="5" fillId="3" borderId="0" xfId="1" applyFont="1" applyFill="1"/>
    <xf numFmtId="0" fontId="5" fillId="2" borderId="0" xfId="1" applyFont="1" applyFill="1"/>
    <xf numFmtId="0" fontId="12" fillId="3" borderId="1" xfId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center" vertical="center"/>
    </xf>
    <xf numFmtId="0" fontId="5" fillId="3" borderId="3" xfId="1" applyFill="1" applyBorder="1"/>
    <xf numFmtId="0" fontId="5" fillId="4" borderId="4" xfId="1" applyFill="1" applyBorder="1"/>
    <xf numFmtId="0" fontId="11" fillId="3" borderId="3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/>
    </xf>
    <xf numFmtId="0" fontId="5" fillId="3" borderId="4" xfId="1" applyFont="1" applyFill="1" applyBorder="1"/>
    <xf numFmtId="0" fontId="5" fillId="3" borderId="3" xfId="1" applyFont="1" applyFill="1" applyBorder="1"/>
    <xf numFmtId="0" fontId="5" fillId="4" borderId="4" xfId="1" applyFont="1" applyFill="1" applyBorder="1"/>
    <xf numFmtId="0" fontId="5" fillId="3" borderId="5" xfId="1" applyFont="1" applyFill="1" applyBorder="1"/>
    <xf numFmtId="0" fontId="5" fillId="4" borderId="6" xfId="1" applyFont="1" applyFill="1" applyBorder="1"/>
    <xf numFmtId="0" fontId="4" fillId="0" borderId="0" xfId="2"/>
    <xf numFmtId="14" fontId="15" fillId="0" borderId="0" xfId="2" applyNumberFormat="1" applyFont="1" applyAlignment="1">
      <alignment horizontal="right" wrapText="1"/>
    </xf>
    <xf numFmtId="165" fontId="15" fillId="0" borderId="0" xfId="3" applyNumberFormat="1" applyFont="1" applyAlignment="1">
      <alignment horizontal="center"/>
    </xf>
    <xf numFmtId="14" fontId="15" fillId="0" borderId="0" xfId="2" applyNumberFormat="1" applyFont="1"/>
    <xf numFmtId="9" fontId="0" fillId="0" borderId="0" xfId="3" applyFont="1"/>
    <xf numFmtId="0" fontId="16" fillId="0" borderId="0" xfId="2" applyFont="1"/>
    <xf numFmtId="0" fontId="17" fillId="0" borderId="0" xfId="2" applyFont="1"/>
    <xf numFmtId="0" fontId="18" fillId="0" borderId="0" xfId="2" applyFont="1"/>
    <xf numFmtId="165" fontId="16" fillId="0" borderId="0" xfId="3" applyNumberFormat="1" applyFont="1"/>
    <xf numFmtId="0" fontId="7" fillId="0" borderId="0" xfId="2" applyFont="1"/>
    <xf numFmtId="0" fontId="19" fillId="0" borderId="0" xfId="2" applyFont="1"/>
    <xf numFmtId="15" fontId="4" fillId="0" borderId="0" xfId="2" applyNumberFormat="1"/>
    <xf numFmtId="9" fontId="21" fillId="0" borderId="0" xfId="5" applyNumberFormat="1"/>
    <xf numFmtId="0" fontId="21" fillId="0" borderId="0" xfId="5"/>
    <xf numFmtId="10" fontId="21" fillId="0" borderId="0" xfId="5" applyNumberFormat="1"/>
    <xf numFmtId="0" fontId="22" fillId="0" borderId="0" xfId="5" applyFont="1"/>
    <xf numFmtId="0" fontId="23" fillId="0" borderId="0" xfId="5" applyFont="1"/>
    <xf numFmtId="0" fontId="3" fillId="0" borderId="0" xfId="6"/>
    <xf numFmtId="0" fontId="7" fillId="0" borderId="0" xfId="6" applyFont="1"/>
    <xf numFmtId="0" fontId="15" fillId="0" borderId="0" xfId="0" applyFont="1" applyAlignment="1">
      <alignment horizontal="center" wrapText="1"/>
    </xf>
    <xf numFmtId="0" fontId="4" fillId="0" borderId="0" xfId="2" applyAlignment="1">
      <alignment horizontal="center" vertical="center"/>
    </xf>
    <xf numFmtId="0" fontId="15" fillId="0" borderId="0" xfId="0" applyFont="1" applyAlignment="1">
      <alignment horizontal="center"/>
    </xf>
    <xf numFmtId="0" fontId="26" fillId="0" borderId="0" xfId="0" applyFont="1"/>
    <xf numFmtId="0" fontId="6" fillId="0" borderId="0" xfId="0" applyFont="1"/>
    <xf numFmtId="0" fontId="28" fillId="0" borderId="0" xfId="0" applyFont="1"/>
    <xf numFmtId="14" fontId="15" fillId="0" borderId="7" xfId="2" applyNumberFormat="1" applyFont="1" applyBorder="1"/>
    <xf numFmtId="0" fontId="15" fillId="0" borderId="7" xfId="0" applyFont="1" applyBorder="1" applyAlignment="1">
      <alignment horizontal="center"/>
    </xf>
    <xf numFmtId="165" fontId="15" fillId="0" borderId="7" xfId="3" applyNumberFormat="1" applyFont="1" applyBorder="1" applyAlignment="1">
      <alignment horizontal="center"/>
    </xf>
    <xf numFmtId="0" fontId="14" fillId="0" borderId="7" xfId="2" applyFont="1" applyBorder="1" applyAlignment="1">
      <alignment horizontal="center" vertical="center" wrapText="1"/>
    </xf>
    <xf numFmtId="14" fontId="6" fillId="0" borderId="0" xfId="0" applyNumberFormat="1" applyFont="1"/>
    <xf numFmtId="14" fontId="6" fillId="0" borderId="7" xfId="0" applyNumberFormat="1" applyFont="1" applyBorder="1"/>
    <xf numFmtId="0" fontId="6" fillId="0" borderId="7" xfId="0" applyFont="1" applyBorder="1" applyAlignment="1">
      <alignment horizontal="center" wrapText="1"/>
    </xf>
    <xf numFmtId="165" fontId="6" fillId="0" borderId="0" xfId="8" applyNumberFormat="1" applyFont="1" applyAlignment="1">
      <alignment horizontal="center"/>
    </xf>
    <xf numFmtId="1" fontId="6" fillId="0" borderId="7" xfId="0" applyNumberFormat="1" applyFont="1" applyBorder="1" applyAlignment="1">
      <alignment horizontal="center"/>
    </xf>
    <xf numFmtId="165" fontId="6" fillId="0" borderId="7" xfId="8" applyNumberFormat="1" applyFont="1" applyBorder="1" applyAlignment="1">
      <alignment horizontal="center"/>
    </xf>
    <xf numFmtId="0" fontId="28" fillId="0" borderId="7" xfId="0" applyFont="1" applyBorder="1" applyAlignment="1">
      <alignment horizontal="center" wrapText="1"/>
    </xf>
    <xf numFmtId="0" fontId="30" fillId="0" borderId="0" xfId="5" applyFont="1"/>
    <xf numFmtId="0" fontId="2" fillId="0" borderId="0" xfId="6" applyFont="1"/>
    <xf numFmtId="0" fontId="32" fillId="0" borderId="9" xfId="6" applyFont="1" applyBorder="1" applyAlignment="1">
      <alignment horizontal="center"/>
    </xf>
    <xf numFmtId="0" fontId="3" fillId="0" borderId="7" xfId="6" applyBorder="1"/>
    <xf numFmtId="0" fontId="24" fillId="0" borderId="0" xfId="6" applyFont="1" applyAlignment="1">
      <alignment horizontal="center" vertical="center"/>
    </xf>
    <xf numFmtId="9" fontId="0" fillId="0" borderId="0" xfId="7" applyFont="1" applyAlignment="1">
      <alignment horizontal="center" vertical="center"/>
    </xf>
    <xf numFmtId="2" fontId="0" fillId="0" borderId="0" xfId="7" applyNumberFormat="1" applyFont="1" applyAlignment="1">
      <alignment horizontal="center" vertical="center"/>
    </xf>
    <xf numFmtId="1" fontId="3" fillId="0" borderId="0" xfId="6" applyNumberFormat="1" applyAlignment="1">
      <alignment horizontal="center" vertical="center"/>
    </xf>
    <xf numFmtId="2" fontId="3" fillId="0" borderId="0" xfId="6" applyNumberFormat="1" applyAlignment="1">
      <alignment horizontal="center" vertical="center"/>
    </xf>
    <xf numFmtId="2" fontId="3" fillId="0" borderId="0" xfId="6" applyNumberFormat="1" applyAlignment="1">
      <alignment horizontal="center" vertical="center" wrapText="1"/>
    </xf>
    <xf numFmtId="0" fontId="3" fillId="0" borderId="0" xfId="6" applyAlignment="1">
      <alignment horizontal="center" vertical="center"/>
    </xf>
    <xf numFmtId="0" fontId="3" fillId="0" borderId="7" xfId="6" applyBorder="1" applyAlignment="1">
      <alignment horizontal="center" vertical="center" wrapText="1"/>
    </xf>
    <xf numFmtId="0" fontId="24" fillId="0" borderId="7" xfId="6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/>
    </xf>
    <xf numFmtId="167" fontId="15" fillId="0" borderId="0" xfId="2" applyNumberFormat="1" applyFont="1" applyAlignment="1">
      <alignment horizontal="center" wrapText="1"/>
    </xf>
    <xf numFmtId="167" fontId="15" fillId="0" borderId="0" xfId="2" applyNumberFormat="1" applyFont="1" applyAlignment="1">
      <alignment horizontal="center"/>
    </xf>
    <xf numFmtId="167" fontId="15" fillId="0" borderId="7" xfId="2" applyNumberFormat="1" applyFont="1" applyBorder="1" applyAlignment="1">
      <alignment horizontal="center"/>
    </xf>
    <xf numFmtId="2" fontId="15" fillId="0" borderId="0" xfId="0" applyNumberFormat="1" applyFont="1" applyAlignment="1">
      <alignment horizontal="center" wrapText="1"/>
    </xf>
    <xf numFmtId="2" fontId="15" fillId="0" borderId="7" xfId="0" applyNumberFormat="1" applyFont="1" applyBorder="1" applyAlignment="1">
      <alignment horizontal="center" wrapText="1"/>
    </xf>
    <xf numFmtId="10" fontId="14" fillId="0" borderId="7" xfId="5" applyNumberFormat="1" applyFont="1" applyBorder="1" applyAlignment="1">
      <alignment horizontal="center"/>
    </xf>
    <xf numFmtId="165" fontId="0" fillId="0" borderId="0" xfId="7" applyNumberFormat="1" applyFont="1" applyAlignment="1">
      <alignment horizontal="center" vertical="center"/>
    </xf>
    <xf numFmtId="165" fontId="3" fillId="0" borderId="0" xfId="6" applyNumberFormat="1" applyAlignment="1">
      <alignment horizontal="center" vertical="center"/>
    </xf>
    <xf numFmtId="167" fontId="3" fillId="0" borderId="0" xfId="6" applyNumberFormat="1" applyAlignment="1">
      <alignment horizontal="center" vertical="center"/>
    </xf>
    <xf numFmtId="0" fontId="3" fillId="0" borderId="7" xfId="6" applyBorder="1" applyAlignment="1">
      <alignment horizontal="center"/>
    </xf>
    <xf numFmtId="9" fontId="0" fillId="0" borderId="7" xfId="7" applyFont="1" applyBorder="1" applyAlignment="1">
      <alignment horizontal="center"/>
    </xf>
    <xf numFmtId="2" fontId="0" fillId="0" borderId="7" xfId="7" applyNumberFormat="1" applyFont="1" applyBorder="1" applyAlignment="1">
      <alignment horizontal="center"/>
    </xf>
    <xf numFmtId="1" fontId="3" fillId="0" borderId="7" xfId="6" applyNumberFormat="1" applyBorder="1" applyAlignment="1">
      <alignment horizontal="center"/>
    </xf>
    <xf numFmtId="165" fontId="0" fillId="0" borderId="7" xfId="7" applyNumberFormat="1" applyFont="1" applyBorder="1" applyAlignment="1">
      <alignment horizontal="center"/>
    </xf>
    <xf numFmtId="167" fontId="3" fillId="0" borderId="7" xfId="6" applyNumberFormat="1" applyBorder="1" applyAlignment="1">
      <alignment horizontal="center"/>
    </xf>
    <xf numFmtId="0" fontId="3" fillId="0" borderId="7" xfId="6" applyBorder="1" applyAlignment="1">
      <alignment vertical="center"/>
    </xf>
    <xf numFmtId="0" fontId="21" fillId="0" borderId="0" xfId="5" applyBorder="1"/>
    <xf numFmtId="0" fontId="33" fillId="0" borderId="0" xfId="5" applyFont="1" applyBorder="1" applyAlignment="1">
      <alignment horizontal="center"/>
    </xf>
    <xf numFmtId="9" fontId="15" fillId="0" borderId="0" xfId="5" applyNumberFormat="1" applyFont="1" applyBorder="1" applyAlignment="1">
      <alignment horizontal="center" vertical="center"/>
    </xf>
    <xf numFmtId="0" fontId="15" fillId="0" borderId="0" xfId="5" applyFont="1" applyBorder="1" applyAlignment="1">
      <alignment horizontal="center"/>
    </xf>
    <xf numFmtId="11" fontId="34" fillId="0" borderId="0" xfId="5" applyNumberFormat="1" applyFont="1" applyBorder="1" applyAlignment="1">
      <alignment horizontal="center"/>
    </xf>
    <xf numFmtId="9" fontId="14" fillId="0" borderId="0" xfId="5" applyNumberFormat="1" applyFont="1" applyBorder="1" applyAlignment="1">
      <alignment horizontal="center"/>
    </xf>
    <xf numFmtId="10" fontId="14" fillId="0" borderId="0" xfId="5" applyNumberFormat="1" applyFont="1" applyBorder="1" applyAlignment="1">
      <alignment horizontal="center"/>
    </xf>
    <xf numFmtId="0" fontId="21" fillId="0" borderId="0" xfId="5" applyAlignment="1">
      <alignment horizontal="center" vertical="center"/>
    </xf>
    <xf numFmtId="0" fontId="21" fillId="0" borderId="0" xfId="5" applyBorder="1" applyAlignment="1">
      <alignment horizontal="center" vertical="center"/>
    </xf>
    <xf numFmtId="9" fontId="15" fillId="0" borderId="8" xfId="5" applyNumberFormat="1" applyFont="1" applyBorder="1" applyAlignment="1">
      <alignment horizontal="center" vertical="center" wrapText="1"/>
    </xf>
    <xf numFmtId="0" fontId="33" fillId="0" borderId="8" xfId="5" applyFont="1" applyBorder="1" applyAlignment="1">
      <alignment horizontal="center" vertical="center" wrapText="1"/>
    </xf>
    <xf numFmtId="0" fontId="34" fillId="0" borderId="8" xfId="5" applyFont="1" applyBorder="1" applyAlignment="1">
      <alignment horizontal="center" vertical="center" wrapText="1"/>
    </xf>
    <xf numFmtId="9" fontId="14" fillId="0" borderId="8" xfId="5" applyNumberFormat="1" applyFont="1" applyBorder="1" applyAlignment="1">
      <alignment horizontal="center" vertical="center" wrapText="1"/>
    </xf>
    <xf numFmtId="9" fontId="15" fillId="0" borderId="7" xfId="5" applyNumberFormat="1" applyFont="1" applyBorder="1" applyAlignment="1">
      <alignment horizontal="center" vertical="center"/>
    </xf>
    <xf numFmtId="0" fontId="15" fillId="0" borderId="7" xfId="5" applyFont="1" applyBorder="1" applyAlignment="1">
      <alignment horizontal="center"/>
    </xf>
    <xf numFmtId="0" fontId="33" fillId="0" borderId="7" xfId="5" applyFont="1" applyBorder="1" applyAlignment="1">
      <alignment horizontal="center"/>
    </xf>
    <xf numFmtId="11" fontId="34" fillId="0" borderId="7" xfId="5" applyNumberFormat="1" applyFont="1" applyBorder="1" applyAlignment="1">
      <alignment horizontal="center"/>
    </xf>
    <xf numFmtId="166" fontId="33" fillId="0" borderId="0" xfId="5" applyNumberFormat="1" applyFont="1" applyBorder="1" applyAlignment="1">
      <alignment horizontal="center"/>
    </xf>
    <xf numFmtId="166" fontId="33" fillId="0" borderId="7" xfId="5" applyNumberFormat="1" applyFont="1" applyBorder="1" applyAlignment="1">
      <alignment horizontal="center"/>
    </xf>
    <xf numFmtId="0" fontId="10" fillId="3" borderId="0" xfId="1" applyFont="1" applyFill="1" applyAlignment="1">
      <alignment horizontal="center"/>
    </xf>
    <xf numFmtId="0" fontId="10" fillId="3" borderId="0" xfId="1" applyFont="1" applyFill="1" applyAlignment="1">
      <alignment horizontal="center" vertical="center" textRotation="90" wrapText="1"/>
    </xf>
    <xf numFmtId="0" fontId="14" fillId="0" borderId="9" xfId="2" applyFont="1" applyBorder="1" applyAlignment="1">
      <alignment horizontal="center"/>
    </xf>
    <xf numFmtId="0" fontId="14" fillId="0" borderId="9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4" fillId="0" borderId="0" xfId="2" applyAlignment="1">
      <alignment horizontal="left"/>
    </xf>
    <xf numFmtId="0" fontId="4" fillId="0" borderId="0" xfId="2" applyAlignment="1">
      <alignment horizontal="left" wrapText="1"/>
    </xf>
    <xf numFmtId="0" fontId="15" fillId="0" borderId="8" xfId="5" applyFont="1" applyBorder="1" applyAlignment="1">
      <alignment horizontal="center" vertical="center"/>
    </xf>
    <xf numFmtId="0" fontId="2" fillId="0" borderId="8" xfId="6" applyFont="1" applyBorder="1" applyAlignment="1">
      <alignment horizontal="center"/>
    </xf>
    <xf numFmtId="0" fontId="7" fillId="0" borderId="9" xfId="6" applyFont="1" applyBorder="1" applyAlignment="1">
      <alignment horizontal="center" vertical="center"/>
    </xf>
    <xf numFmtId="0" fontId="7" fillId="0" borderId="7" xfId="6" applyFont="1" applyBorder="1" applyAlignment="1">
      <alignment horizontal="center" vertical="center"/>
    </xf>
    <xf numFmtId="0" fontId="3" fillId="0" borderId="9" xfId="6" applyBorder="1" applyAlignment="1">
      <alignment horizontal="center" vertical="center" wrapText="1"/>
    </xf>
    <xf numFmtId="0" fontId="3" fillId="0" borderId="7" xfId="6" applyBorder="1" applyAlignment="1">
      <alignment horizontal="center" vertical="center" wrapText="1"/>
    </xf>
    <xf numFmtId="0" fontId="8" fillId="4" borderId="0" xfId="1" quotePrefix="1" applyFont="1" applyFill="1" applyAlignment="1">
      <alignment horizontal="left"/>
    </xf>
    <xf numFmtId="0" fontId="8" fillId="2" borderId="0" xfId="1" quotePrefix="1" applyFont="1" applyFill="1" applyAlignment="1">
      <alignment horizontal="left"/>
    </xf>
    <xf numFmtId="0" fontId="19" fillId="0" borderId="0" xfId="6" applyFont="1"/>
  </cellXfs>
  <cellStyles count="9">
    <cellStyle name="Hyperlink 2" xfId="4" xr:uid="{7035DBA3-13EB-4091-9BF8-D23E26E0C5E1}"/>
    <cellStyle name="Normal" xfId="0" builtinId="0"/>
    <cellStyle name="Normal 2" xfId="1" xr:uid="{72DB02B6-EF36-46A0-AC22-909DB4ACD9D8}"/>
    <cellStyle name="Normal 3" xfId="2" xr:uid="{EA8D226F-66FD-4B26-8D6F-5CEE727678B1}"/>
    <cellStyle name="Normal 4" xfId="5" xr:uid="{467072FB-39FB-4288-A6FC-20F4F6B6B560}"/>
    <cellStyle name="Normal 5" xfId="6" xr:uid="{752A5246-0ED8-421E-B747-532ACA76FD23}"/>
    <cellStyle name="Percent" xfId="8" builtinId="5"/>
    <cellStyle name="Percent 2" xfId="3" xr:uid="{6164BF8A-ED12-4EB6-BBD2-94819B7AA6B8}"/>
    <cellStyle name="Percent 3" xfId="7" xr:uid="{CFC1984E-69D9-48B0-965B-56EFFBC00DBE}"/>
  </cellStyles>
  <dxfs count="30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</dxf>
  </dxfs>
  <tableStyles count="0" defaultTableStyle="TableStyleMedium2" defaultPivotStyle="PivotStyleLight16"/>
  <colors>
    <mruColors>
      <color rgb="FF85DCE3"/>
      <color rgb="FFBF9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bg1"/>
              </a:solidFill>
              <a:ln w="25400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718705739812186"/>
                  <c:y val="0.48323633084679074"/>
                </c:manualLayout>
              </c:layout>
              <c:numFmt formatCode="General" sourceLinked="0"/>
              <c:spPr>
                <a:solidFill>
                  <a:srgbClr val="E7E6E6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'Monitoring Correlation Plotter'!$B$4:$B$155</c:f>
              <c:numCache>
                <c:formatCode>General</c:formatCode>
                <c:ptCount val="152"/>
                <c:pt idx="0">
                  <c:v>0.1</c:v>
                </c:pt>
                <c:pt idx="1">
                  <c:v>0.22</c:v>
                </c:pt>
                <c:pt idx="2">
                  <c:v>0.34482084670559016</c:v>
                </c:pt>
                <c:pt idx="3">
                  <c:v>0.41768412140899319</c:v>
                </c:pt>
                <c:pt idx="4">
                  <c:v>0.16178456701442329</c:v>
                </c:pt>
                <c:pt idx="5">
                  <c:v>0.20705587913566059</c:v>
                </c:pt>
                <c:pt idx="6">
                  <c:v>0.23372965590126915</c:v>
                </c:pt>
                <c:pt idx="7">
                  <c:v>0.25317201236517439</c:v>
                </c:pt>
                <c:pt idx="8">
                  <c:v>0.1</c:v>
                </c:pt>
                <c:pt idx="9">
                  <c:v>6.9999999999999993E-2</c:v>
                </c:pt>
                <c:pt idx="10">
                  <c:v>0.66</c:v>
                </c:pt>
                <c:pt idx="11">
                  <c:v>0.1</c:v>
                </c:pt>
                <c:pt idx="12">
                  <c:v>0.21</c:v>
                </c:pt>
                <c:pt idx="13">
                  <c:v>0.49589842695327752</c:v>
                </c:pt>
                <c:pt idx="14">
                  <c:v>0.36751652313500949</c:v>
                </c:pt>
                <c:pt idx="15">
                  <c:v>0.59048162071443033</c:v>
                </c:pt>
                <c:pt idx="16">
                  <c:v>0.24260574844715063</c:v>
                </c:pt>
                <c:pt idx="17">
                  <c:v>0.30191786402412163</c:v>
                </c:pt>
                <c:pt idx="18">
                  <c:v>0.35050249259746352</c:v>
                </c:pt>
                <c:pt idx="19">
                  <c:v>0.41379692298196158</c:v>
                </c:pt>
                <c:pt idx="20">
                  <c:v>0.30275822500718008</c:v>
                </c:pt>
                <c:pt idx="21">
                  <c:v>0.25296866458211037</c:v>
                </c:pt>
                <c:pt idx="22">
                  <c:v>0.17776639726898297</c:v>
                </c:pt>
                <c:pt idx="23">
                  <c:v>0.13930735892660345</c:v>
                </c:pt>
                <c:pt idx="24">
                  <c:v>1.1900000000000002</c:v>
                </c:pt>
                <c:pt idx="25">
                  <c:v>1.1599999999999999</c:v>
                </c:pt>
                <c:pt idx="26">
                  <c:v>2.63</c:v>
                </c:pt>
                <c:pt idx="27">
                  <c:v>1.46</c:v>
                </c:pt>
                <c:pt idx="28">
                  <c:v>3.71</c:v>
                </c:pt>
                <c:pt idx="29">
                  <c:v>7.0543742315266282</c:v>
                </c:pt>
                <c:pt idx="30">
                  <c:v>4.0674474724626153</c:v>
                </c:pt>
                <c:pt idx="31">
                  <c:v>5.8059555244925809</c:v>
                </c:pt>
                <c:pt idx="32">
                  <c:v>2.4274966954649471</c:v>
                </c:pt>
                <c:pt idx="33">
                  <c:v>2.5508811983151394</c:v>
                </c:pt>
                <c:pt idx="34">
                  <c:v>1.3347803442337318</c:v>
                </c:pt>
                <c:pt idx="35">
                  <c:v>2.8790051537219825</c:v>
                </c:pt>
                <c:pt idx="36">
                  <c:v>1.9265517473830345</c:v>
                </c:pt>
                <c:pt idx="37">
                  <c:v>0.91643279024793189</c:v>
                </c:pt>
                <c:pt idx="38">
                  <c:v>0.20142950265443707</c:v>
                </c:pt>
                <c:pt idx="39">
                  <c:v>0.23980326736543134</c:v>
                </c:pt>
              </c:numCache>
            </c:numRef>
          </c:xVal>
          <c:yVal>
            <c:numRef>
              <c:f>'Monitoring Correlation Plotter'!$C$4:$C$155</c:f>
              <c:numCache>
                <c:formatCode>General</c:formatCode>
                <c:ptCount val="152"/>
                <c:pt idx="0">
                  <c:v>29.507110607548601</c:v>
                </c:pt>
                <c:pt idx="1">
                  <c:v>22.008105140267872</c:v>
                </c:pt>
                <c:pt idx="2">
                  <c:v>37.014724421740326</c:v>
                </c:pt>
                <c:pt idx="3">
                  <c:v>32.801623799853388</c:v>
                </c:pt>
                <c:pt idx="4">
                  <c:v>26.96043163540806</c:v>
                </c:pt>
                <c:pt idx="5">
                  <c:v>39.90320617275696</c:v>
                </c:pt>
                <c:pt idx="6">
                  <c:v>36.187109655858706</c:v>
                </c:pt>
                <c:pt idx="7">
                  <c:v>25.535511274420095</c:v>
                </c:pt>
                <c:pt idx="8">
                  <c:v>32.68940610942181</c:v>
                </c:pt>
                <c:pt idx="9">
                  <c:v>33.577597073407958</c:v>
                </c:pt>
                <c:pt idx="10">
                  <c:v>27.561048474953807</c:v>
                </c:pt>
                <c:pt idx="11">
                  <c:v>51.543081805956653</c:v>
                </c:pt>
                <c:pt idx="12">
                  <c:v>42.877509590183159</c:v>
                </c:pt>
                <c:pt idx="13">
                  <c:v>44.731907416217133</c:v>
                </c:pt>
                <c:pt idx="14">
                  <c:v>43.825925578667473</c:v>
                </c:pt>
                <c:pt idx="15">
                  <c:v>46.775218268643911</c:v>
                </c:pt>
                <c:pt idx="16">
                  <c:v>44.677788030033696</c:v>
                </c:pt>
                <c:pt idx="17">
                  <c:v>61.365466505971945</c:v>
                </c:pt>
                <c:pt idx="18">
                  <c:v>48.149294228874211</c:v>
                </c:pt>
                <c:pt idx="19">
                  <c:v>52.173899362340869</c:v>
                </c:pt>
                <c:pt idx="20">
                  <c:v>39.290866255024831</c:v>
                </c:pt>
                <c:pt idx="21">
                  <c:v>38.367040888736675</c:v>
                </c:pt>
                <c:pt idx="22">
                  <c:v>41.199683371036294</c:v>
                </c:pt>
                <c:pt idx="23">
                  <c:v>40.40622075983088</c:v>
                </c:pt>
                <c:pt idx="24">
                  <c:v>23.311630927504048</c:v>
                </c:pt>
                <c:pt idx="25">
                  <c:v>40.040106715202299</c:v>
                </c:pt>
                <c:pt idx="26">
                  <c:v>34.044793016451102</c:v>
                </c:pt>
                <c:pt idx="27">
                  <c:v>33.264080937950752</c:v>
                </c:pt>
                <c:pt idx="28">
                  <c:v>41.918083240813701</c:v>
                </c:pt>
                <c:pt idx="29">
                  <c:v>42.080577521291538</c:v>
                </c:pt>
                <c:pt idx="30">
                  <c:v>57.356588793329507</c:v>
                </c:pt>
                <c:pt idx="31">
                  <c:v>49.805539927438588</c:v>
                </c:pt>
                <c:pt idx="32">
                  <c:v>52.855610971524193</c:v>
                </c:pt>
                <c:pt idx="33">
                  <c:v>47.541476701342468</c:v>
                </c:pt>
                <c:pt idx="34">
                  <c:v>27.698873999600025</c:v>
                </c:pt>
                <c:pt idx="35">
                  <c:v>41.511288963121444</c:v>
                </c:pt>
                <c:pt idx="36">
                  <c:v>35.463041328951924</c:v>
                </c:pt>
                <c:pt idx="37">
                  <c:v>33.966723947054319</c:v>
                </c:pt>
                <c:pt idx="38">
                  <c:v>29.474442588972828</c:v>
                </c:pt>
                <c:pt idx="39">
                  <c:v>29.303486181954515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CA-4CFE-9BAE-652CDF939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123248"/>
        <c:axId val="366120296"/>
      </c:scatterChart>
      <c:valAx>
        <c:axId val="366123248"/>
        <c:scaling>
          <c:orientation val="minMax"/>
        </c:scaling>
        <c:delete val="0"/>
        <c:axPos val="b"/>
        <c:numFmt formatCode="0.00" sourceLinked="0"/>
        <c:majorTickMark val="cross"/>
        <c:minorTickMark val="in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6120296"/>
        <c:crosses val="autoZero"/>
        <c:crossBetween val="midCat"/>
      </c:valAx>
      <c:valAx>
        <c:axId val="366120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cross"/>
        <c:minorTickMark val="in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Adobe Heiti Std R" panose="020B0400000000000000" pitchFamily="34" charset="-128"/>
                <a:cs typeface="Arial" panose="020B0604020202020204" pitchFamily="34" charset="0"/>
              </a:defRPr>
            </a:pPr>
            <a:endParaRPr lang="en-US"/>
          </a:p>
        </c:txPr>
        <c:crossAx val="366123248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1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Foam Potential and Foam-Causing Bacteria during Digester Startup</a:t>
            </a:r>
          </a:p>
        </c:rich>
      </c:tx>
      <c:layout>
        <c:manualLayout>
          <c:xMode val="edge"/>
          <c:yMode val="edge"/>
          <c:x val="0.1132333978078659"/>
          <c:y val="1.2820512820512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384641354066719"/>
          <c:y val="0.14765731206676092"/>
          <c:w val="0.74561391262262444"/>
          <c:h val="0.58838380779325672"/>
        </c:manualLayout>
      </c:layout>
      <c:scatterChart>
        <c:scatterStyle val="lineMarker"/>
        <c:varyColors val="0"/>
        <c:ser>
          <c:idx val="0"/>
          <c:order val="0"/>
          <c:tx>
            <c:strRef>
              <c:f>'WTP Digester Startup'!$O$5</c:f>
              <c:strCache>
                <c:ptCount val="1"/>
                <c:pt idx="0">
                  <c:v>Unstable Index</c:v>
                </c:pt>
              </c:strCache>
            </c:strRef>
          </c:tx>
          <c:spPr>
            <a:ln w="19050" cap="rnd">
              <a:solidFill>
                <a:schemeClr val="bg2">
                  <a:lumMod val="90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bg2">
                  <a:lumMod val="9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'WTP Digester Startup'!$B$6:$B$18</c:f>
              <c:numCache>
                <c:formatCode>m/d/yyyy</c:formatCode>
                <c:ptCount val="13"/>
                <c:pt idx="0">
                  <c:v>43360</c:v>
                </c:pt>
                <c:pt idx="1">
                  <c:v>43368</c:v>
                </c:pt>
                <c:pt idx="2">
                  <c:v>43375</c:v>
                </c:pt>
                <c:pt idx="3">
                  <c:v>43382</c:v>
                </c:pt>
                <c:pt idx="4">
                  <c:v>43389</c:v>
                </c:pt>
                <c:pt idx="5">
                  <c:v>43396</c:v>
                </c:pt>
                <c:pt idx="6">
                  <c:v>43403</c:v>
                </c:pt>
                <c:pt idx="7">
                  <c:v>43410</c:v>
                </c:pt>
                <c:pt idx="8">
                  <c:v>43417</c:v>
                </c:pt>
                <c:pt idx="9">
                  <c:v>43424</c:v>
                </c:pt>
                <c:pt idx="10">
                  <c:v>43431</c:v>
                </c:pt>
                <c:pt idx="11">
                  <c:v>43438</c:v>
                </c:pt>
                <c:pt idx="12">
                  <c:v>43445</c:v>
                </c:pt>
              </c:numCache>
            </c:numRef>
          </c:xVal>
          <c:yVal>
            <c:numRef>
              <c:f>'WTP Digester Startup'!$O$6:$O$18</c:f>
              <c:numCache>
                <c:formatCode>0.0</c:formatCode>
                <c:ptCount val="13"/>
                <c:pt idx="0">
                  <c:v>1.1299999999999999</c:v>
                </c:pt>
                <c:pt idx="1">
                  <c:v>2.0099999999999998</c:v>
                </c:pt>
                <c:pt idx="2">
                  <c:v>2.5299999999999998</c:v>
                </c:pt>
                <c:pt idx="3">
                  <c:v>3.2</c:v>
                </c:pt>
                <c:pt idx="4">
                  <c:v>3.83</c:v>
                </c:pt>
                <c:pt idx="5">
                  <c:v>4.25</c:v>
                </c:pt>
                <c:pt idx="6">
                  <c:v>4.25</c:v>
                </c:pt>
                <c:pt idx="7">
                  <c:v>3.85</c:v>
                </c:pt>
                <c:pt idx="8">
                  <c:v>4.8</c:v>
                </c:pt>
                <c:pt idx="9">
                  <c:v>4.12</c:v>
                </c:pt>
                <c:pt idx="10">
                  <c:v>3.83</c:v>
                </c:pt>
                <c:pt idx="11">
                  <c:v>3.68</c:v>
                </c:pt>
                <c:pt idx="12">
                  <c:v>3.75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FF-4722-AFD3-602CAC80F019}"/>
            </c:ext>
          </c:extLst>
        </c:ser>
        <c:ser>
          <c:idx val="1"/>
          <c:order val="1"/>
          <c:tx>
            <c:strRef>
              <c:f>'WTP Digester Startup'!$P$5</c:f>
              <c:strCache>
                <c:ptCount val="1"/>
                <c:pt idx="0">
                  <c:v>Stable Index</c:v>
                </c:pt>
              </c:strCache>
            </c:strRef>
          </c:tx>
          <c:spPr>
            <a:ln w="19050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  <a:prstDash val="solid"/>
              </a:ln>
              <a:effectLst/>
            </c:spPr>
          </c:marker>
          <c:xVal>
            <c:numRef>
              <c:f>'WTP Digester Startup'!$B$6:$B$18</c:f>
              <c:numCache>
                <c:formatCode>m/d/yyyy</c:formatCode>
                <c:ptCount val="13"/>
                <c:pt idx="0">
                  <c:v>43360</c:v>
                </c:pt>
                <c:pt idx="1">
                  <c:v>43368</c:v>
                </c:pt>
                <c:pt idx="2">
                  <c:v>43375</c:v>
                </c:pt>
                <c:pt idx="3">
                  <c:v>43382</c:v>
                </c:pt>
                <c:pt idx="4">
                  <c:v>43389</c:v>
                </c:pt>
                <c:pt idx="5">
                  <c:v>43396</c:v>
                </c:pt>
                <c:pt idx="6">
                  <c:v>43403</c:v>
                </c:pt>
                <c:pt idx="7">
                  <c:v>43410</c:v>
                </c:pt>
                <c:pt idx="8">
                  <c:v>43417</c:v>
                </c:pt>
                <c:pt idx="9">
                  <c:v>43424</c:v>
                </c:pt>
                <c:pt idx="10">
                  <c:v>43431</c:v>
                </c:pt>
                <c:pt idx="11">
                  <c:v>43438</c:v>
                </c:pt>
                <c:pt idx="12">
                  <c:v>43445</c:v>
                </c:pt>
              </c:numCache>
            </c:numRef>
          </c:xVal>
          <c:yVal>
            <c:numRef>
              <c:f>'WTP Digester Startup'!$P$6:$P$18</c:f>
              <c:numCache>
                <c:formatCode>0.0</c:formatCode>
                <c:ptCount val="13"/>
                <c:pt idx="0">
                  <c:v>0.03</c:v>
                </c:pt>
                <c:pt idx="1">
                  <c:v>7.0000000000000007E-2</c:v>
                </c:pt>
                <c:pt idx="2">
                  <c:v>0.15</c:v>
                </c:pt>
                <c:pt idx="3">
                  <c:v>0.15</c:v>
                </c:pt>
                <c:pt idx="4">
                  <c:v>0.73</c:v>
                </c:pt>
                <c:pt idx="5">
                  <c:v>1.58</c:v>
                </c:pt>
                <c:pt idx="6">
                  <c:v>2.1</c:v>
                </c:pt>
                <c:pt idx="7">
                  <c:v>2</c:v>
                </c:pt>
                <c:pt idx="8">
                  <c:v>2.2999999999999998</c:v>
                </c:pt>
                <c:pt idx="9">
                  <c:v>1.1299999999999999</c:v>
                </c:pt>
                <c:pt idx="10">
                  <c:v>1.08</c:v>
                </c:pt>
                <c:pt idx="11">
                  <c:v>1.9</c:v>
                </c:pt>
                <c:pt idx="12">
                  <c:v>2.0499999999999998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7FF-4722-AFD3-602CAC80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6858336"/>
        <c:axId val="1677947472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Average Dig 3 Unstable Index</c:v>
                </c:tx>
                <c:spPr>
                  <a:ln w="317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dPt>
                  <c:idx val="1"/>
                  <c:marker>
                    <c:symbol val="circle"/>
                    <c:size val="5"/>
                    <c:spPr>
                      <a:solidFill>
                        <a:schemeClr val="accent3"/>
                      </a:solidFill>
                      <a:ln w="9525">
                        <a:solidFill>
                          <a:schemeClr val="accent3"/>
                        </a:solidFill>
                      </a:ln>
                      <a:effectLst/>
                    </c:spPr>
                  </c:marker>
                  <c:bubble3D val="0"/>
                  <c:spPr>
                    <a:ln w="31750" cap="rnd">
                      <a:solidFill>
                        <a:schemeClr val="accent1"/>
                      </a:solidFill>
                      <a:prstDash val="dash"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5-87FF-4722-AFD3-602CAC80F019}"/>
                    </c:ext>
                  </c:extLst>
                </c:dPt>
                <c:xVal>
                  <c:numRef>
                    <c:extLst>
                      <c:ext uri="{02D57815-91ED-43cb-92C2-25804820EDAC}">
                        <c15:formulaRef>
                          <c15:sqref>'[1]Chart Party'!$B$3:$B$4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43349</c:v>
                      </c:pt>
                      <c:pt idx="1">
                        <c:v>43455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'[1]Chart Party'!$C$3:$C$4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2.23</c:v>
                      </c:pt>
                      <c:pt idx="1">
                        <c:v>2.23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6-87FF-4722-AFD3-602CAC80F019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Average Dig 3 Stable Index</c:v>
                </c:tx>
                <c:spPr>
                  <a:ln w="31750" cap="rnd">
                    <a:solidFill>
                      <a:srgbClr val="002060"/>
                    </a:solidFill>
                    <a:prstDash val="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'[1]Chart Party'!$B$3:$B$4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43349</c:v>
                      </c:pt>
                      <c:pt idx="1">
                        <c:v>43455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'[1]Chart Party'!$D$3:$D$4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0.97</c:v>
                      </c:pt>
                      <c:pt idx="1">
                        <c:v>0.97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7FF-4722-AFD3-602CAC80F019}"/>
                  </c:ext>
                </c:extLst>
              </c15:ser>
            </c15:filteredScatterSeries>
          </c:ext>
        </c:extLst>
      </c:scatterChart>
      <c:scatterChart>
        <c:scatterStyle val="lineMarker"/>
        <c:varyColors val="0"/>
        <c:ser>
          <c:idx val="4"/>
          <c:order val="4"/>
          <c:tx>
            <c:strRef>
              <c:f>'WTP Digester Startup'!$Q$5</c:f>
              <c:strCache>
                <c:ptCount val="1"/>
                <c:pt idx="0">
                  <c:v>Mycobacterium (% of Total Bacteria)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1">
                  <a:lumMod val="60000"/>
                  <a:lumOff val="40000"/>
                </a:schemeClr>
              </a:solidFill>
              <a:ln w="2857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('WTP Digester Startup'!$B$6,'WTP Digester Startup'!$B$8,'WTP Digester Startup'!$B$10,'WTP Digester Startup'!$B$12,'WTP Digester Startup'!$B$14,'WTP Digester Startup'!$B$16,'WTP Digester Startup'!$B$18)</c:f>
              <c:numCache>
                <c:formatCode>m/d/yyyy</c:formatCode>
                <c:ptCount val="7"/>
                <c:pt idx="0">
                  <c:v>43360</c:v>
                </c:pt>
                <c:pt idx="1">
                  <c:v>43375</c:v>
                </c:pt>
                <c:pt idx="2">
                  <c:v>43389</c:v>
                </c:pt>
                <c:pt idx="3">
                  <c:v>43403</c:v>
                </c:pt>
                <c:pt idx="4">
                  <c:v>43417</c:v>
                </c:pt>
                <c:pt idx="5">
                  <c:v>43431</c:v>
                </c:pt>
                <c:pt idx="6">
                  <c:v>43445</c:v>
                </c:pt>
              </c:numCache>
            </c:numRef>
          </c:xVal>
          <c:yVal>
            <c:numRef>
              <c:f>('WTP Digester Startup'!$Q$6,'WTP Digester Startup'!$Q$8,'WTP Digester Startup'!$Q$10,'WTP Digester Startup'!$Q$12,'WTP Digester Startup'!$Q$14,'WTP Digester Startup'!$Q$16,'WTP Digester Startup'!$Q$18)</c:f>
              <c:numCache>
                <c:formatCode>0.0%</c:formatCode>
                <c:ptCount val="7"/>
                <c:pt idx="0">
                  <c:v>2.6680877906291173E-2</c:v>
                </c:pt>
                <c:pt idx="1">
                  <c:v>5.2647819310969103E-2</c:v>
                </c:pt>
                <c:pt idx="2">
                  <c:v>4.889091013179088E-2</c:v>
                </c:pt>
                <c:pt idx="3">
                  <c:v>5.1195628342870288E-2</c:v>
                </c:pt>
                <c:pt idx="4">
                  <c:v>6.5777757705731285E-2</c:v>
                </c:pt>
                <c:pt idx="5">
                  <c:v>7.5334083093299184E-2</c:v>
                </c:pt>
                <c:pt idx="6">
                  <c:v>4.6259078101042149E-2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7FF-4722-AFD3-602CAC80F019}"/>
            </c:ext>
          </c:extLst>
        </c:ser>
        <c:ser>
          <c:idx val="5"/>
          <c:order val="5"/>
          <c:tx>
            <c:strRef>
              <c:f>'WTP Digester Startup'!$R$5</c:f>
              <c:strCache>
                <c:ptCount val="1"/>
                <c:pt idx="0">
                  <c:v>Gordonia (% of Total Bacteria)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</a:ln>
              <a:effectLst/>
            </c:spPr>
          </c:marker>
          <c:xVal>
            <c:numRef>
              <c:f>('WTP Digester Startup'!$B$6,'WTP Digester Startup'!$B$8,'WTP Digester Startup'!$B$10,'WTP Digester Startup'!$B$12,'WTP Digester Startup'!$B$14,'WTP Digester Startup'!$B$16,'WTP Digester Startup'!$B$18)</c:f>
              <c:numCache>
                <c:formatCode>m/d/yyyy</c:formatCode>
                <c:ptCount val="7"/>
                <c:pt idx="0">
                  <c:v>43360</c:v>
                </c:pt>
                <c:pt idx="1">
                  <c:v>43375</c:v>
                </c:pt>
                <c:pt idx="2">
                  <c:v>43389</c:v>
                </c:pt>
                <c:pt idx="3">
                  <c:v>43403</c:v>
                </c:pt>
                <c:pt idx="4">
                  <c:v>43417</c:v>
                </c:pt>
                <c:pt idx="5">
                  <c:v>43431</c:v>
                </c:pt>
                <c:pt idx="6">
                  <c:v>43445</c:v>
                </c:pt>
              </c:numCache>
            </c:numRef>
          </c:xVal>
          <c:yVal>
            <c:numRef>
              <c:f>('WTP Digester Startup'!$R$6,'WTP Digester Startup'!$R$8,'WTP Digester Startup'!$R$10,'WTP Digester Startup'!$R$12,'WTP Digester Startup'!$R$14,'WTP Digester Startup'!$R$16,'WTP Digester Startup'!$R$18)</c:f>
              <c:numCache>
                <c:formatCode>0.0%</c:formatCode>
                <c:ptCount val="7"/>
                <c:pt idx="0">
                  <c:v>1.1137752780901677E-2</c:v>
                </c:pt>
                <c:pt idx="1">
                  <c:v>6.6903663329247179E-3</c:v>
                </c:pt>
                <c:pt idx="2">
                  <c:v>7.5463849987853311E-3</c:v>
                </c:pt>
                <c:pt idx="3">
                  <c:v>1.1852591405781217E-2</c:v>
                </c:pt>
                <c:pt idx="4">
                  <c:v>1.9875029706771671E-2</c:v>
                </c:pt>
                <c:pt idx="5">
                  <c:v>2.3064109463605646E-2</c:v>
                </c:pt>
                <c:pt idx="6">
                  <c:v>1.0433425637816102E-2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7FF-4722-AFD3-602CAC80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099856"/>
        <c:axId val="752087376"/>
      </c:scatterChart>
      <c:valAx>
        <c:axId val="1786858336"/>
        <c:scaling>
          <c:orientation val="minMax"/>
        </c:scaling>
        <c:delete val="0"/>
        <c:axPos val="b"/>
        <c:numFmt formatCode="[$-409]d\-mmm;@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bg2">
                <a:lumMod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77947472"/>
        <c:crosses val="autoZero"/>
        <c:crossBetween val="midCat"/>
        <c:majorUnit val="14"/>
        <c:minorUnit val="7"/>
      </c:valAx>
      <c:valAx>
        <c:axId val="1677947472"/>
        <c:scaling>
          <c:orientation val="minMax"/>
          <c:max val="6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Foam Index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6858336"/>
        <c:crosses val="autoZero"/>
        <c:crossBetween val="midCat"/>
        <c:majorUnit val="2"/>
        <c:minorUnit val="1"/>
      </c:valAx>
      <c:valAx>
        <c:axId val="752087376"/>
        <c:scaling>
          <c:orientation val="minMax"/>
          <c:max val="8.0000000000000016E-2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Foam Causing Bacteria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099856"/>
        <c:crosses val="max"/>
        <c:crossBetween val="midCat"/>
        <c:majorUnit val="2.0000000000000004E-2"/>
        <c:minorUnit val="1.0000000000000002E-2"/>
      </c:valAx>
      <c:valAx>
        <c:axId val="7520998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52087376"/>
        <c:crosses val="autoZero"/>
        <c:crossBetween val="midCat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8.1399097356544159E-2"/>
          <c:y val="0.8485968100141329"/>
          <c:w val="0.80765097786374385"/>
          <c:h val="0.12576216434484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Correlation</a:t>
            </a:r>
            <a:r>
              <a:rPr lang="en-US" sz="120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between qPCR and Counting Method</a:t>
            </a:r>
            <a:endPara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28575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078238784185144"/>
                  <c:y val="0.1128573427225668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'Filament Counting vs. qPCR'!$AY$3:$AY$7</c:f>
              <c:numCache>
                <c:formatCode>0.00E+00</c:formatCode>
                <c:ptCount val="5"/>
                <c:pt idx="0">
                  <c:v>0</c:v>
                </c:pt>
                <c:pt idx="1">
                  <c:v>366847.8260869566</c:v>
                </c:pt>
                <c:pt idx="2">
                  <c:v>753768.84422110557</c:v>
                </c:pt>
                <c:pt idx="3">
                  <c:v>1035634.7438752785</c:v>
                </c:pt>
                <c:pt idx="4">
                  <c:v>1370192.3076923077</c:v>
                </c:pt>
              </c:numCache>
            </c:numRef>
          </c:xVal>
          <c:yVal>
            <c:numRef>
              <c:f>'Filament Counting vs. qPCR'!$AZ$3:$AZ$7</c:f>
              <c:numCache>
                <c:formatCode>0.00%</c:formatCode>
                <c:ptCount val="5"/>
                <c:pt idx="0" formatCode="0%">
                  <c:v>0</c:v>
                </c:pt>
                <c:pt idx="1">
                  <c:v>9.5010000000000008E-3</c:v>
                </c:pt>
                <c:pt idx="2">
                  <c:v>1.4083E-2</c:v>
                </c:pt>
                <c:pt idx="3">
                  <c:v>1.814E-2</c:v>
                </c:pt>
                <c:pt idx="4">
                  <c:v>2.2085E-2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6A-40C8-992E-2D1700E54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2721919"/>
        <c:axId val="1845969631"/>
      </c:scatterChart>
      <c:valAx>
        <c:axId val="19127219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Thousand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I</a:t>
                </a: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ntersections per milligram VSS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45969631"/>
        <c:crosses val="autoZero"/>
        <c:crossBetween val="midCat"/>
        <c:minorUnit val="100000"/>
        <c:dispUnits>
          <c:builtInUnit val="thousands"/>
        </c:dispUnits>
      </c:valAx>
      <c:valAx>
        <c:axId val="184596963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Gordonia Concentration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%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12721919"/>
        <c:crosses val="autoZero"/>
        <c:crossBetween val="midCat"/>
        <c:minorUnit val="2.5000000000000005E-3"/>
      </c:valAx>
      <c:spPr>
        <a:noFill/>
        <a:ln>
          <a:solidFill>
            <a:schemeClr val="bg2">
              <a:lumMod val="9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1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Foam Potential</a:t>
            </a:r>
            <a:r>
              <a:rPr lang="en-US" sz="110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US" sz="11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Correlations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Unstable Foam Index</c:v>
          </c:tx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FF8585"/>
              </a:solidFill>
              <a:ln>
                <a:solidFill>
                  <a:srgbClr val="C00000"/>
                </a:solidFill>
              </a:ln>
            </c:spPr>
          </c:marker>
          <c:trendline>
            <c:spPr>
              <a:ln>
                <a:solidFill>
                  <a:srgbClr val="FF8585"/>
                </a:solidFill>
                <a:prstDash val="dash"/>
              </a:ln>
            </c:spPr>
            <c:trendlineType val="linear"/>
            <c:dispRSqr val="1"/>
            <c:dispEq val="0"/>
            <c:trendlineLbl>
              <c:layout>
                <c:manualLayout>
                  <c:x val="-0.33903288130650333"/>
                  <c:y val="-2.9862933799941673E-3"/>
                </c:manualLayout>
              </c:layout>
              <c:numFmt formatCode="General" sourceLinked="0"/>
              <c:spPr>
                <a:ln w="12700">
                  <a:solidFill>
                    <a:srgbClr val="FF8585"/>
                  </a:solidFill>
                </a:ln>
              </c:spPr>
              <c:txPr>
                <a:bodyPr/>
                <a:lstStyle/>
                <a:p>
                  <a:pPr>
                    <a:defRPr sz="900"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('Gordonia Addition Study'!$I$16:$I$18,'Gordonia Addition Study'!$I$20)</c:f>
              <c:numCache>
                <c:formatCode>0.0%</c:formatCode>
                <c:ptCount val="4"/>
                <c:pt idx="0">
                  <c:v>1.6225917030136192E-3</c:v>
                </c:pt>
                <c:pt idx="1">
                  <c:v>5.4038809136963385E-2</c:v>
                </c:pt>
                <c:pt idx="2">
                  <c:v>8.0109391943538097E-2</c:v>
                </c:pt>
                <c:pt idx="3">
                  <c:v>0.10829689887864413</c:v>
                </c:pt>
              </c:numCache>
            </c:numRef>
          </c:xVal>
          <c:yVal>
            <c:numRef>
              <c:f>('Gordonia Addition Study'!$J$16:$J$18,'Gordonia Addition Study'!$J$20)</c:f>
              <c:numCache>
                <c:formatCode>0.0</c:formatCode>
                <c:ptCount val="4"/>
                <c:pt idx="0">
                  <c:v>1.348170731707317</c:v>
                </c:pt>
                <c:pt idx="1">
                  <c:v>1.7164634146341462</c:v>
                </c:pt>
                <c:pt idx="2">
                  <c:v>1.7809523809523808</c:v>
                </c:pt>
                <c:pt idx="3">
                  <c:v>1.8295454545454546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2C7-4405-B508-6A61EDD5D4FD}"/>
            </c:ext>
          </c:extLst>
        </c:ser>
        <c:ser>
          <c:idx val="0"/>
          <c:order val="1"/>
          <c:tx>
            <c:v>Stable Foam Index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6.8374526100904054E-2"/>
                  <c:y val="0.21402085156022163"/>
                </c:manualLayout>
              </c:layout>
              <c:numFmt formatCode="General" sourceLinked="0"/>
              <c:spPr>
                <a:noFill/>
                <a:ln w="12700">
                  <a:solidFill>
                    <a:srgbClr val="C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('Gordonia Addition Study'!$I$16:$I$18,'Gordonia Addition Study'!$I$20)</c:f>
              <c:numCache>
                <c:formatCode>0.0%</c:formatCode>
                <c:ptCount val="4"/>
                <c:pt idx="0">
                  <c:v>1.6225917030136192E-3</c:v>
                </c:pt>
                <c:pt idx="1">
                  <c:v>5.4038809136963385E-2</c:v>
                </c:pt>
                <c:pt idx="2">
                  <c:v>8.0109391943538097E-2</c:v>
                </c:pt>
                <c:pt idx="3">
                  <c:v>0.10829689887864413</c:v>
                </c:pt>
              </c:numCache>
            </c:numRef>
          </c:xVal>
          <c:yVal>
            <c:numRef>
              <c:f>('Gordonia Addition Study'!$K$16:$K$18,'Gordonia Addition Study'!$K$20)</c:f>
              <c:numCache>
                <c:formatCode>0.0</c:formatCode>
                <c:ptCount val="4"/>
                <c:pt idx="0">
                  <c:v>0.5792682926829269</c:v>
                </c:pt>
                <c:pt idx="1">
                  <c:v>1.0951219512195123</c:v>
                </c:pt>
                <c:pt idx="2">
                  <c:v>1.3904761904761904</c:v>
                </c:pt>
                <c:pt idx="3">
                  <c:v>1.7568181818181818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2C7-4405-B508-6A61EDD5D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0848208"/>
        <c:axId val="673844336"/>
      </c:scatterChart>
      <c:valAx>
        <c:axId val="1000848208"/>
        <c:scaling>
          <c:orientation val="minMax"/>
          <c:max val="0.12000000000000001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i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Gordonia </a:t>
                </a: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Concentration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3844336"/>
        <c:crosses val="autoZero"/>
        <c:crossBetween val="midCat"/>
        <c:majorUnit val="2.0000000000000004E-2"/>
        <c:minorUnit val="1.0000000000000002E-2"/>
      </c:valAx>
      <c:valAx>
        <c:axId val="6738443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Foam Index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0848208"/>
        <c:crosses val="autoZero"/>
        <c:crossBetween val="midCat"/>
        <c:majorUnit val="0.5"/>
        <c:minorUnit val="0.25"/>
      </c:valAx>
      <c:spPr>
        <a:ln>
          <a:solidFill>
            <a:schemeClr val="bg2">
              <a:lumMod val="90000"/>
            </a:schemeClr>
          </a:solidFill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  <c:txPr>
        <a:bodyPr/>
        <a:lstStyle/>
        <a:p>
          <a:pPr>
            <a:defRPr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1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Viscometer</a:t>
            </a:r>
            <a:r>
              <a:rPr lang="en-US" sz="110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Parameter Correlations</a:t>
            </a:r>
            <a:endPara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Plastic Viscosity</c:v>
          </c:tx>
          <c:spPr>
            <a:ln w="19050">
              <a:noFill/>
            </a:ln>
          </c:spPr>
          <c:marker>
            <c:symbol val="triangle"/>
            <c:size val="7"/>
            <c:spPr>
              <a:solidFill>
                <a:srgbClr val="FF8585"/>
              </a:solidFill>
              <a:ln>
                <a:solidFill>
                  <a:srgbClr val="C00000"/>
                </a:solidFill>
              </a:ln>
            </c:spPr>
          </c:marker>
          <c:trendline>
            <c:spPr>
              <a:ln>
                <a:solidFill>
                  <a:srgbClr val="FF8585"/>
                </a:solidFill>
                <a:prstDash val="dash"/>
              </a:ln>
            </c:spPr>
            <c:trendlineType val="linear"/>
            <c:dispRSqr val="1"/>
            <c:dispEq val="0"/>
            <c:trendlineLbl>
              <c:layout>
                <c:manualLayout>
                  <c:x val="-0.15177238261883932"/>
                  <c:y val="-4.5561023622047246E-2"/>
                </c:manualLayout>
              </c:layout>
              <c:numFmt formatCode="General" sourceLinked="0"/>
              <c:spPr>
                <a:ln w="12700">
                  <a:solidFill>
                    <a:srgbClr val="FF8585"/>
                  </a:solidFill>
                </a:ln>
              </c:spPr>
              <c:txPr>
                <a:bodyPr/>
                <a:lstStyle/>
                <a:p>
                  <a:pPr>
                    <a:defRPr sz="900"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('Gordonia Addition Study'!$I$16:$I$18,'Gordonia Addition Study'!$I$20)</c:f>
              <c:numCache>
                <c:formatCode>0.0%</c:formatCode>
                <c:ptCount val="4"/>
                <c:pt idx="0">
                  <c:v>1.6225917030136192E-3</c:v>
                </c:pt>
                <c:pt idx="1">
                  <c:v>5.4038809136963385E-2</c:v>
                </c:pt>
                <c:pt idx="2">
                  <c:v>8.0109391943538097E-2</c:v>
                </c:pt>
                <c:pt idx="3">
                  <c:v>0.10829689887864413</c:v>
                </c:pt>
              </c:numCache>
            </c:numRef>
          </c:xVal>
          <c:yVal>
            <c:numRef>
              <c:f>('Gordonia Addition Study'!$O$16:$O$18,'Gordonia Addition Study'!$O$20)</c:f>
              <c:numCache>
                <c:formatCode>General</c:formatCode>
                <c:ptCount val="4"/>
                <c:pt idx="0">
                  <c:v>49.6</c:v>
                </c:pt>
                <c:pt idx="1">
                  <c:v>53.9</c:v>
                </c:pt>
                <c:pt idx="2">
                  <c:v>54.4</c:v>
                </c:pt>
                <c:pt idx="3">
                  <c:v>59.2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B0-4640-8F4D-B7E3E64FD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0848208"/>
        <c:axId val="673844336"/>
      </c:scatterChart>
      <c:scatterChart>
        <c:scatterStyle val="lineMarker"/>
        <c:varyColors val="0"/>
        <c:ser>
          <c:idx val="0"/>
          <c:order val="1"/>
          <c:tx>
            <c:v>Yield Stress</c:v>
          </c:tx>
          <c:spPr>
            <a:ln w="19050">
              <a:noFill/>
            </a:ln>
          </c:spPr>
          <c:marker>
            <c:symbol val="triangle"/>
            <c:size val="7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5.1931321084864389E-2"/>
                  <c:y val="0.19687481773111695"/>
                </c:manualLayout>
              </c:layout>
              <c:numFmt formatCode="General" sourceLinked="0"/>
              <c:spPr>
                <a:noFill/>
                <a:ln w="12700">
                  <a:solidFill>
                    <a:srgbClr val="C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('Gordonia Addition Study'!$I$16:$I$18,'Gordonia Addition Study'!$I$20)</c:f>
              <c:numCache>
                <c:formatCode>0.0%</c:formatCode>
                <c:ptCount val="4"/>
                <c:pt idx="0">
                  <c:v>1.6225917030136192E-3</c:v>
                </c:pt>
                <c:pt idx="1">
                  <c:v>5.4038809136963385E-2</c:v>
                </c:pt>
                <c:pt idx="2">
                  <c:v>8.0109391943538097E-2</c:v>
                </c:pt>
                <c:pt idx="3">
                  <c:v>0.10829689887864413</c:v>
                </c:pt>
              </c:numCache>
            </c:numRef>
          </c:xVal>
          <c:yVal>
            <c:numRef>
              <c:f>('Gordonia Addition Study'!$N$16:$N$18,'Gordonia Addition Study'!$N$20)</c:f>
              <c:numCache>
                <c:formatCode>General</c:formatCode>
                <c:ptCount val="4"/>
                <c:pt idx="0" formatCode="0.00">
                  <c:v>2.74</c:v>
                </c:pt>
                <c:pt idx="1">
                  <c:v>2.98</c:v>
                </c:pt>
                <c:pt idx="2">
                  <c:v>3.48</c:v>
                </c:pt>
                <c:pt idx="3">
                  <c:v>4.32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EB0-4640-8F4D-B7E3E64FD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2688592"/>
        <c:axId val="1032904512"/>
      </c:scatterChart>
      <c:valAx>
        <c:axId val="1000848208"/>
        <c:scaling>
          <c:orientation val="minMax"/>
          <c:max val="0.12000000000000001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i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Gordonia</a:t>
                </a: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Concentration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3844336"/>
        <c:crosses val="autoZero"/>
        <c:crossBetween val="midCat"/>
        <c:majorUnit val="2.0000000000000004E-2"/>
        <c:minorUnit val="1.0000000000000002E-2"/>
      </c:valAx>
      <c:valAx>
        <c:axId val="6738443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Plastic Viscosity (mPa-s)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0848208"/>
        <c:crosses val="autoZero"/>
        <c:crossBetween val="midCat"/>
        <c:minorUnit val="5"/>
      </c:valAx>
      <c:valAx>
        <c:axId val="1032904512"/>
        <c:scaling>
          <c:orientation val="minMax"/>
          <c:max val="5"/>
          <c:min val="2"/>
        </c:scaling>
        <c:delete val="0"/>
        <c:axPos val="r"/>
        <c:title>
          <c:tx>
            <c:rich>
              <a:bodyPr/>
              <a:lstStyle/>
              <a:p>
                <a:pPr>
                  <a:defRPr b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b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Yield Stress (Pa)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spPr>
          <a:ln w="9525">
            <a:solidFill>
              <a:schemeClr val="bg2">
                <a:lumMod val="90000"/>
              </a:schemeClr>
            </a:solidFill>
          </a:ln>
        </c:spPr>
        <c:txPr>
          <a:bodyPr/>
          <a:lstStyle/>
          <a:p>
            <a:pPr>
              <a:defRPr sz="9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992688592"/>
        <c:crosses val="max"/>
        <c:crossBetween val="midCat"/>
        <c:minorUnit val="0.25"/>
      </c:valAx>
      <c:valAx>
        <c:axId val="9926885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032904512"/>
        <c:crosses val="autoZero"/>
        <c:crossBetween val="midCat"/>
      </c:valAx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  <c:txPr>
        <a:bodyPr/>
        <a:lstStyle/>
        <a:p>
          <a:pPr>
            <a:defRPr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1</xdr:row>
      <xdr:rowOff>15875</xdr:rowOff>
    </xdr:from>
    <xdr:to>
      <xdr:col>11</xdr:col>
      <xdr:colOff>527050</xdr:colOff>
      <xdr:row>18</xdr:row>
      <xdr:rowOff>120650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460A10-1C38-43BC-BFDF-2C7E9A10F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251128" y="3920187"/>
    <xdr:ext cx="4727448" cy="29718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041499-EC18-4D52-9F6A-72586E5F7D6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229835</xdr:colOff>
      <xdr:row>8</xdr:row>
      <xdr:rowOff>95671</xdr:rowOff>
    </xdr:from>
    <xdr:to>
      <xdr:col>52</xdr:col>
      <xdr:colOff>264012</xdr:colOff>
      <xdr:row>22</xdr:row>
      <xdr:rowOff>67963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8EAEAE-4335-4B08-8D74-779EAAF37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346144</xdr:colOff>
      <xdr:row>23</xdr:row>
      <xdr:rowOff>137166</xdr:rowOff>
    </xdr:from>
    <xdr:to>
      <xdr:col>12</xdr:col>
      <xdr:colOff>74061</xdr:colOff>
      <xdr:row>37</xdr:row>
      <xdr:rowOff>3267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5520B3-7876-4F30-9FA4-5B8303227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67500</xdr:colOff>
      <xdr:row>23</xdr:row>
      <xdr:rowOff>174894</xdr:rowOff>
    </xdr:from>
    <xdr:to>
      <xdr:col>16</xdr:col>
      <xdr:colOff>130992</xdr:colOff>
      <xdr:row>37</xdr:row>
      <xdr:rowOff>41229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F5F9EF3-8551-4290-97D6-E4C00F69A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0.15432</cdr:x>
      <cdr:y>0.10002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D378C2F-7B14-4A0D-AA13-FCE0E2EFE880}"/>
            </a:ext>
          </a:extLst>
        </cdr:cNvPr>
        <cdr:cNvSpPr txBox="1"/>
      </cdr:nvSpPr>
      <cdr:spPr>
        <a:xfrm xmlns:a="http://schemas.openxmlformats.org/drawingml/2006/main">
          <a:off x="0" y="0"/>
          <a:ext cx="423333" cy="274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A.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0.15432</cdr:x>
      <cdr:y>0.10002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60E61AF-4534-419E-8B9C-526A1A88FEC1}"/>
            </a:ext>
          </a:extLst>
        </cdr:cNvPr>
        <cdr:cNvSpPr txBox="1"/>
      </cdr:nvSpPr>
      <cdr:spPr>
        <a:xfrm xmlns:a="http://schemas.openxmlformats.org/drawingml/2006/main">
          <a:off x="0" y="0"/>
          <a:ext cx="423333" cy="274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B.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est%20Point%20Dig%204%20Start%20Up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Dig 4 Op data"/>
      <sheetName val="Chart Party"/>
      <sheetName val="FP v Time 121118"/>
      <sheetName val="Rheo v Time 121118"/>
      <sheetName val="Solids v Time 121118"/>
      <sheetName val="WP Lab Alk VA"/>
      <sheetName val="WP Lab pH"/>
      <sheetName val="AcPr v Time 121118"/>
      <sheetName val="AcPr Ratio v Time 121118"/>
    </sheetNames>
    <sheetDataSet>
      <sheetData sheetId="0"/>
      <sheetData sheetId="1"/>
      <sheetData sheetId="2">
        <row r="3">
          <cell r="B3">
            <v>43349</v>
          </cell>
          <cell r="C3">
            <v>2.23</v>
          </cell>
          <cell r="D3">
            <v>0.97</v>
          </cell>
        </row>
        <row r="4">
          <cell r="B4">
            <v>43455</v>
          </cell>
          <cell r="C4">
            <v>2.23</v>
          </cell>
          <cell r="D4">
            <v>0.97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BE5BB8-E991-4D4A-8275-59F8AEAEA89B}" name="Kota_otus2" displayName="Kota_otus2" ref="A1:M343" totalsRowShown="0">
  <autoFilter ref="A1:M343" xr:uid="{A0E45664-7D12-4683-995C-27B2A9DA98DD}"/>
  <sortState xmlns:xlrd2="http://schemas.microsoft.com/office/spreadsheetml/2017/richdata2" ref="A2:M343">
    <sortCondition ref="G1:G343"/>
  </sortState>
  <tableColumns count="13">
    <tableColumn id="8" xr3:uid="{915D5BBA-5676-4988-BA45-15EC68A95881}" name="OTU#" dataDxfId="29"/>
    <tableColumn id="2" xr3:uid="{6C2BA12D-7029-4D68-81B8-01938A489413}" name="Domain" dataDxfId="28"/>
    <tableColumn id="3" xr3:uid="{2A60D8C0-7466-49A7-BEDE-96D2B9290062}" name="Phylum" dataDxfId="27"/>
    <tableColumn id="4" xr3:uid="{A2436A10-D4F8-4963-A87C-C1C7D861CC67}" name="Class" dataDxfId="26"/>
    <tableColumn id="5" xr3:uid="{9193376C-0456-4121-959E-CBDA5EF62E09}" name="Order" dataDxfId="25"/>
    <tableColumn id="6" xr3:uid="{F9AB08C3-BA31-45CB-99DE-F811C3D1C63B}" name="Family" dataDxfId="24"/>
    <tableColumn id="7" xr3:uid="{E654EEDA-A4E0-4622-8BE9-21AF5208335D}" name="Genus" dataDxfId="23"/>
    <tableColumn id="9" xr3:uid="{5138DADC-B212-45D4-BB2C-94845E58FE4F}" name="BWTP" dataDxfId="22"/>
    <tableColumn id="10" xr3:uid="{0A47784A-EF0A-4594-8B8B-33D7B1C2CDCA}" name="WTP" dataDxfId="21"/>
    <tableColumn id="11" xr3:uid="{20BEBF21-603A-40B3-B11E-9FD29C1788F8}" name="STP" dataDxfId="20"/>
    <tableColumn id="1" xr3:uid="{8DABCCEA-2BEC-4EE1-9976-5EAD2EA14B53}" name="BWTP (%)" dataDxfId="19">
      <calculatedColumnFormula>Kota_otus2[[#This Row],[BWTP]]/H$345</calculatedColumnFormula>
    </tableColumn>
    <tableColumn id="12" xr3:uid="{8FB5C389-44AC-47C5-8900-00F34CF9CDF4}" name="WTP (%)" dataDxfId="18">
      <calculatedColumnFormula>Kota_otus2[[#This Row],[WTP]]/I$345</calculatedColumnFormula>
    </tableColumn>
    <tableColumn id="13" xr3:uid="{E5407C37-F5A4-436D-BF88-F2477E51FCE2}" name="STP (%)" dataDxfId="17">
      <calculatedColumnFormula>Kota_otus2[[#This Row],[STP]]/J$345</calculatedColumnFormula>
    </tableColumn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54218C-EEA2-4FC0-8F9C-D8A1C59D0CCA}" name="KotaD4_otus" displayName="KotaD4_otus" ref="A1:O624" totalsRowShown="0" headerRowDxfId="16" dataDxfId="15">
  <autoFilter ref="A1:O624" xr:uid="{A59D08CC-DD83-482D-83D7-F1C1F57EF3A5}"/>
  <sortState xmlns:xlrd2="http://schemas.microsoft.com/office/spreadsheetml/2017/richdata2" ref="A2:O624">
    <sortCondition ref="G1:G624"/>
  </sortState>
  <tableColumns count="15">
    <tableColumn id="1" xr3:uid="{FD5FF05E-2AEA-47B2-8C59-F1F227E98CDD}" name="OTU#" dataDxfId="14"/>
    <tableColumn id="2" xr3:uid="{E28D3CDD-9B7A-47A6-84BF-0F2BBD942ACF}" name="Domain" dataDxfId="13"/>
    <tableColumn id="3" xr3:uid="{2ADF631E-7777-44BD-9E4F-0D5EDBD4E0CA}" name="Phylum" dataDxfId="12"/>
    <tableColumn id="4" xr3:uid="{8628DEC3-92B5-4C0E-AE53-E8742D4FE950}" name="Class" dataDxfId="11"/>
    <tableColumn id="5" xr3:uid="{06509DB4-65E4-4B04-B0FD-EF6D0FC9050B}" name="Order" dataDxfId="10"/>
    <tableColumn id="6" xr3:uid="{9E83F565-BFE3-4FE7-890B-31F39904C291}" name="Family" dataDxfId="9"/>
    <tableColumn id="7" xr3:uid="{7F073279-40F1-426C-8278-DDE4FD85EF3C}" name="Genus" dataDxfId="8"/>
    <tableColumn id="9" xr3:uid="{B8E4C7E2-BF90-4A37-A9D9-A1FCE242F815}" name="D4.0917" dataDxfId="7"/>
    <tableColumn id="10" xr3:uid="{65428E05-F5AC-41C1-9D86-F6A7366FA0A2}" name="D4.1016" dataDxfId="6"/>
    <tableColumn id="11" xr3:uid="{323EA2FE-4D82-485E-AB25-4795D7585AA9}" name="D4.1030" dataDxfId="5"/>
    <tableColumn id="12" xr3:uid="{814C3A96-E742-4D92-8C69-E30D07D75AA3}" name="D4.1211" dataDxfId="4"/>
    <tableColumn id="13" xr3:uid="{7F12C82D-3D6C-4F2D-A0DD-551392243613}" name="D4.091718" dataDxfId="3">
      <calculatedColumnFormula>KotaD4_otus[[#This Row],[D4.0917]]/H$626</calculatedColumnFormula>
    </tableColumn>
    <tableColumn id="14" xr3:uid="{855823C6-0282-4FBE-B5A1-4FDFE5F046D1}" name="D4.101618" dataDxfId="2">
      <calculatedColumnFormula>KotaD4_otus[[#This Row],[D4.1016]]/I$626</calculatedColumnFormula>
    </tableColumn>
    <tableColumn id="15" xr3:uid="{E99C90C8-5FBC-46C6-A899-7B061DB9D1CE}" name="D4.103018" dataDxfId="1">
      <calculatedColumnFormula>KotaD4_otus[[#This Row],[D4.1030]]/J$626</calculatedColumnFormula>
    </tableColumn>
    <tableColumn id="16" xr3:uid="{0BADD4D4-1C17-4DBC-A342-749A49D39199}" name="D4.121118" dataDxfId="0">
      <calculatedColumnFormula>KotaD4_otus[[#This Row],[D4.1016]]/K$626</calculatedColumnFormula>
    </tableColumn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29E9-C04B-4752-99BC-571980EB06D4}">
  <sheetPr>
    <tabColor theme="9"/>
  </sheetPr>
  <dimension ref="B2:D27"/>
  <sheetViews>
    <sheetView showGridLines="0" zoomScale="87" workbookViewId="0"/>
  </sheetViews>
  <sheetFormatPr defaultRowHeight="13" x14ac:dyDescent="0.3"/>
  <cols>
    <col min="1" max="1" width="4.6328125" style="68" customWidth="1"/>
    <col min="2" max="16384" width="8.7265625" style="68"/>
  </cols>
  <sheetData>
    <row r="2" spans="2:4" x14ac:dyDescent="0.3">
      <c r="B2" s="67" t="s">
        <v>2015</v>
      </c>
    </row>
    <row r="3" spans="2:4" x14ac:dyDescent="0.3">
      <c r="B3" s="68" t="s">
        <v>2026</v>
      </c>
    </row>
    <row r="5" spans="2:4" x14ac:dyDescent="0.3">
      <c r="B5" s="69" t="s">
        <v>2016</v>
      </c>
      <c r="C5" s="69"/>
      <c r="D5" s="69"/>
    </row>
    <row r="6" spans="2:4" x14ac:dyDescent="0.3">
      <c r="B6" s="68" t="s">
        <v>2020</v>
      </c>
    </row>
    <row r="7" spans="2:4" x14ac:dyDescent="0.3">
      <c r="B7" s="68" t="s">
        <v>2019</v>
      </c>
    </row>
    <row r="8" spans="2:4" x14ac:dyDescent="0.3">
      <c r="B8" s="68" t="s">
        <v>2022</v>
      </c>
    </row>
    <row r="10" spans="2:4" x14ac:dyDescent="0.3">
      <c r="B10" s="68" t="s">
        <v>2017</v>
      </c>
    </row>
    <row r="12" spans="2:4" x14ac:dyDescent="0.3">
      <c r="B12" s="69" t="s">
        <v>2018</v>
      </c>
    </row>
    <row r="13" spans="2:4" x14ac:dyDescent="0.3">
      <c r="B13" s="68" t="s">
        <v>2020</v>
      </c>
    </row>
    <row r="14" spans="2:4" x14ac:dyDescent="0.3">
      <c r="B14" s="68" t="s">
        <v>2021</v>
      </c>
    </row>
    <row r="15" spans="2:4" x14ac:dyDescent="0.3">
      <c r="B15" s="68" t="s">
        <v>2023</v>
      </c>
    </row>
    <row r="17" spans="2:2" x14ac:dyDescent="0.3">
      <c r="B17" s="68" t="s">
        <v>2024</v>
      </c>
    </row>
    <row r="19" spans="2:2" x14ac:dyDescent="0.3">
      <c r="B19" s="69" t="s">
        <v>2025</v>
      </c>
    </row>
    <row r="20" spans="2:2" x14ac:dyDescent="0.3">
      <c r="B20" s="68" t="s">
        <v>2020</v>
      </c>
    </row>
    <row r="21" spans="2:2" x14ac:dyDescent="0.3">
      <c r="B21" s="68" t="s">
        <v>2019</v>
      </c>
    </row>
    <row r="22" spans="2:2" x14ac:dyDescent="0.3">
      <c r="B22" s="68" t="s">
        <v>2022</v>
      </c>
    </row>
    <row r="24" spans="2:2" x14ac:dyDescent="0.3">
      <c r="B24" s="68" t="s">
        <v>2027</v>
      </c>
    </row>
    <row r="26" spans="2:2" x14ac:dyDescent="0.3">
      <c r="B26" s="69" t="s">
        <v>2030</v>
      </c>
    </row>
    <row r="27" spans="2:2" x14ac:dyDescent="0.3">
      <c r="B27" s="68" t="s">
        <v>2028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51A3-2EDA-4AD6-A848-AB4699D900E6}">
  <sheetPr>
    <tabColor rgb="FF00B050"/>
  </sheetPr>
  <dimension ref="A1:BI51"/>
  <sheetViews>
    <sheetView zoomScale="79" zoomScaleNormal="231" workbookViewId="0">
      <selection activeCell="BC10" sqref="BC10"/>
    </sheetView>
  </sheetViews>
  <sheetFormatPr defaultColWidth="11.6328125" defaultRowHeight="15.5" x14ac:dyDescent="0.35"/>
  <cols>
    <col min="1" max="1" width="7.1796875" style="58" customWidth="1"/>
    <col min="2" max="2" width="23.54296875" style="58" customWidth="1"/>
    <col min="3" max="42" width="0" style="58" hidden="1" customWidth="1"/>
    <col min="43" max="43" width="17" style="58" customWidth="1"/>
    <col min="44" max="51" width="11.6328125" style="58"/>
    <col min="52" max="52" width="20.26953125" style="58" customWidth="1"/>
    <col min="53" max="16384" width="11.6328125" style="58"/>
  </cols>
  <sheetData>
    <row r="1" spans="2:61" x14ac:dyDescent="0.35">
      <c r="B1" s="57"/>
      <c r="C1" s="57"/>
      <c r="D1" s="59"/>
      <c r="E1" s="59"/>
      <c r="F1" s="59"/>
      <c r="G1" s="59"/>
    </row>
    <row r="2" spans="2:61" s="119" customFormat="1" ht="49" customHeight="1" x14ac:dyDescent="0.25">
      <c r="B2" s="121" t="s">
        <v>2032</v>
      </c>
      <c r="C2" s="144" t="s">
        <v>2067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22" t="s">
        <v>2066</v>
      </c>
      <c r="AR2" s="122" t="s">
        <v>2002</v>
      </c>
      <c r="AS2" s="122" t="s">
        <v>2060</v>
      </c>
      <c r="AT2" s="122" t="s">
        <v>2061</v>
      </c>
      <c r="AU2" s="122" t="s">
        <v>2062</v>
      </c>
      <c r="AV2" s="122" t="s">
        <v>2063</v>
      </c>
      <c r="AW2" s="122" t="s">
        <v>2064</v>
      </c>
      <c r="AX2" s="122" t="s">
        <v>2046</v>
      </c>
      <c r="AY2" s="123" t="s">
        <v>2065</v>
      </c>
      <c r="AZ2" s="124" t="s">
        <v>2033</v>
      </c>
      <c r="BA2" s="120"/>
      <c r="BB2" s="120"/>
      <c r="BC2" s="120"/>
      <c r="BD2" s="120"/>
      <c r="BE2" s="120"/>
      <c r="BF2" s="120"/>
      <c r="BG2" s="120"/>
      <c r="BH2" s="120"/>
      <c r="BI2" s="120"/>
    </row>
    <row r="3" spans="2:61" ht="15.5" customHeight="1" x14ac:dyDescent="0.35">
      <c r="B3" s="114">
        <v>0</v>
      </c>
      <c r="C3" s="115">
        <v>0</v>
      </c>
      <c r="D3" s="115">
        <v>0</v>
      </c>
      <c r="E3" s="115">
        <v>0</v>
      </c>
      <c r="F3" s="115">
        <v>0</v>
      </c>
      <c r="G3" s="115">
        <v>0</v>
      </c>
      <c r="H3" s="115">
        <v>0</v>
      </c>
      <c r="I3" s="115">
        <v>0</v>
      </c>
      <c r="J3" s="115">
        <v>0</v>
      </c>
      <c r="K3" s="115">
        <v>0</v>
      </c>
      <c r="L3" s="115">
        <v>0</v>
      </c>
      <c r="M3" s="115">
        <v>0</v>
      </c>
      <c r="N3" s="115">
        <v>0</v>
      </c>
      <c r="O3" s="115">
        <v>0</v>
      </c>
      <c r="P3" s="115">
        <v>0</v>
      </c>
      <c r="Q3" s="115">
        <v>0</v>
      </c>
      <c r="R3" s="115">
        <v>0</v>
      </c>
      <c r="S3" s="115">
        <v>0</v>
      </c>
      <c r="T3" s="115">
        <v>0</v>
      </c>
      <c r="U3" s="115">
        <v>0</v>
      </c>
      <c r="V3" s="115">
        <v>0</v>
      </c>
      <c r="W3" s="115">
        <v>0</v>
      </c>
      <c r="X3" s="115">
        <v>0</v>
      </c>
      <c r="Y3" s="115">
        <v>0</v>
      </c>
      <c r="Z3" s="115">
        <v>0</v>
      </c>
      <c r="AA3" s="115">
        <v>0</v>
      </c>
      <c r="AB3" s="115">
        <v>0</v>
      </c>
      <c r="AC3" s="115">
        <v>0</v>
      </c>
      <c r="AD3" s="115">
        <v>0</v>
      </c>
      <c r="AE3" s="115">
        <v>0</v>
      </c>
      <c r="AF3" s="115">
        <v>0</v>
      </c>
      <c r="AG3" s="115">
        <v>0</v>
      </c>
      <c r="AH3" s="115">
        <v>0</v>
      </c>
      <c r="AI3" s="115">
        <v>0</v>
      </c>
      <c r="AJ3" s="115">
        <v>0</v>
      </c>
      <c r="AK3" s="115">
        <v>0</v>
      </c>
      <c r="AL3" s="115">
        <v>0</v>
      </c>
      <c r="AM3" s="115">
        <v>0</v>
      </c>
      <c r="AN3" s="115">
        <v>0</v>
      </c>
      <c r="AO3" s="115">
        <v>0</v>
      </c>
      <c r="AP3" s="115">
        <v>0</v>
      </c>
      <c r="AQ3" s="113">
        <f>AVERAGE(C3:AP3)</f>
        <v>0</v>
      </c>
      <c r="AR3" s="113">
        <v>21000</v>
      </c>
      <c r="AS3" s="113">
        <v>180000</v>
      </c>
      <c r="AT3" s="113">
        <f>AQ3*AS3</f>
        <v>0</v>
      </c>
      <c r="AU3" s="113">
        <v>2</v>
      </c>
      <c r="AV3" s="113">
        <f>30*10^-6</f>
        <v>2.9999999999999997E-5</v>
      </c>
      <c r="AW3" s="113">
        <v>10</v>
      </c>
      <c r="AX3" s="129">
        <f>AR3*AU3*AV3/AW3</f>
        <v>0.12599999999999997</v>
      </c>
      <c r="AY3" s="116">
        <f>AT3/AX3</f>
        <v>0</v>
      </c>
      <c r="AZ3" s="117">
        <v>0</v>
      </c>
      <c r="BG3" s="112"/>
      <c r="BH3" s="112"/>
      <c r="BI3" s="112"/>
    </row>
    <row r="4" spans="2:61" x14ac:dyDescent="0.35">
      <c r="B4" s="114">
        <v>0.05</v>
      </c>
      <c r="C4" s="115">
        <v>0</v>
      </c>
      <c r="D4" s="115">
        <v>0</v>
      </c>
      <c r="E4" s="115">
        <v>0</v>
      </c>
      <c r="F4" s="115">
        <v>0</v>
      </c>
      <c r="G4" s="115">
        <v>0</v>
      </c>
      <c r="H4" s="115">
        <v>0</v>
      </c>
      <c r="I4" s="115">
        <v>0</v>
      </c>
      <c r="J4" s="115">
        <v>0</v>
      </c>
      <c r="K4" s="115">
        <v>0</v>
      </c>
      <c r="L4" s="115">
        <v>0</v>
      </c>
      <c r="M4" s="115">
        <v>0</v>
      </c>
      <c r="N4" s="115">
        <v>0</v>
      </c>
      <c r="O4" s="115">
        <v>0</v>
      </c>
      <c r="P4" s="115">
        <v>0</v>
      </c>
      <c r="Q4" s="115">
        <v>5</v>
      </c>
      <c r="R4" s="115">
        <v>0</v>
      </c>
      <c r="S4" s="115">
        <v>0</v>
      </c>
      <c r="T4" s="115">
        <v>0</v>
      </c>
      <c r="U4" s="115">
        <v>0</v>
      </c>
      <c r="V4" s="115">
        <v>0</v>
      </c>
      <c r="W4" s="115">
        <v>0</v>
      </c>
      <c r="X4" s="115">
        <v>0</v>
      </c>
      <c r="Y4" s="115">
        <v>0</v>
      </c>
      <c r="Z4" s="115">
        <v>0</v>
      </c>
      <c r="AA4" s="115">
        <v>0</v>
      </c>
      <c r="AB4" s="115">
        <v>0</v>
      </c>
      <c r="AC4" s="115">
        <v>0</v>
      </c>
      <c r="AD4" s="115">
        <v>0</v>
      </c>
      <c r="AE4" s="115">
        <v>1</v>
      </c>
      <c r="AF4" s="115">
        <v>0</v>
      </c>
      <c r="AG4" s="115">
        <v>0</v>
      </c>
      <c r="AH4" s="115">
        <v>0</v>
      </c>
      <c r="AI4" s="115">
        <v>0</v>
      </c>
      <c r="AJ4" s="115">
        <v>0</v>
      </c>
      <c r="AK4" s="115">
        <v>0</v>
      </c>
      <c r="AL4" s="115">
        <v>2</v>
      </c>
      <c r="AM4" s="115">
        <v>0</v>
      </c>
      <c r="AN4" s="115">
        <v>0</v>
      </c>
      <c r="AO4" s="115">
        <v>0</v>
      </c>
      <c r="AP4" s="115">
        <v>1</v>
      </c>
      <c r="AQ4" s="113">
        <f>AVERAGE(C4:AP4)</f>
        <v>0.22500000000000001</v>
      </c>
      <c r="AR4" s="113">
        <v>18400</v>
      </c>
      <c r="AS4" s="113">
        <v>180000</v>
      </c>
      <c r="AT4" s="113">
        <f>AQ4*AS4</f>
        <v>40500</v>
      </c>
      <c r="AU4" s="113">
        <v>2</v>
      </c>
      <c r="AV4" s="113">
        <f>30*10^-6</f>
        <v>2.9999999999999997E-5</v>
      </c>
      <c r="AW4" s="113">
        <v>10</v>
      </c>
      <c r="AX4" s="129">
        <f>AR4*AU4*AV4/AW4</f>
        <v>0.11039999999999998</v>
      </c>
      <c r="AY4" s="116">
        <f>AT4/AX4</f>
        <v>366847.8260869566</v>
      </c>
      <c r="AZ4" s="118">
        <v>9.5010000000000008E-3</v>
      </c>
      <c r="BG4" s="112"/>
      <c r="BH4" s="112"/>
      <c r="BI4" s="112"/>
    </row>
    <row r="5" spans="2:61" x14ac:dyDescent="0.35">
      <c r="B5" s="114">
        <v>0.1</v>
      </c>
      <c r="C5" s="115">
        <v>0</v>
      </c>
      <c r="D5" s="115">
        <v>0</v>
      </c>
      <c r="E5" s="115">
        <v>2</v>
      </c>
      <c r="F5" s="115">
        <v>2</v>
      </c>
      <c r="G5" s="115">
        <v>0</v>
      </c>
      <c r="H5" s="115">
        <v>4</v>
      </c>
      <c r="I5" s="115">
        <v>0</v>
      </c>
      <c r="J5" s="115">
        <v>0</v>
      </c>
      <c r="K5" s="115">
        <v>0</v>
      </c>
      <c r="L5" s="115">
        <v>0</v>
      </c>
      <c r="M5" s="115">
        <v>0</v>
      </c>
      <c r="N5" s="115">
        <v>0</v>
      </c>
      <c r="O5" s="115">
        <v>0</v>
      </c>
      <c r="P5" s="115">
        <v>0</v>
      </c>
      <c r="Q5" s="115">
        <v>5</v>
      </c>
      <c r="R5" s="115">
        <v>4</v>
      </c>
      <c r="S5" s="115">
        <v>0</v>
      </c>
      <c r="T5" s="115">
        <v>0</v>
      </c>
      <c r="U5" s="115">
        <v>0</v>
      </c>
      <c r="V5" s="115">
        <v>1</v>
      </c>
      <c r="W5" s="115">
        <v>0</v>
      </c>
      <c r="X5" s="115">
        <v>0</v>
      </c>
      <c r="Y5" s="115">
        <v>0</v>
      </c>
      <c r="Z5" s="115">
        <v>0</v>
      </c>
      <c r="AA5" s="115">
        <v>0</v>
      </c>
      <c r="AB5" s="115">
        <v>0</v>
      </c>
      <c r="AC5" s="115">
        <v>0</v>
      </c>
      <c r="AD5" s="115">
        <v>0</v>
      </c>
      <c r="AE5" s="115">
        <v>0</v>
      </c>
      <c r="AF5" s="115">
        <v>0</v>
      </c>
      <c r="AG5" s="115">
        <v>2</v>
      </c>
      <c r="AH5" s="115">
        <v>0</v>
      </c>
      <c r="AI5" s="115">
        <v>0</v>
      </c>
      <c r="AJ5" s="115">
        <v>0</v>
      </c>
      <c r="AK5" s="115">
        <v>0</v>
      </c>
      <c r="AL5" s="115">
        <v>0</v>
      </c>
      <c r="AM5" s="115">
        <v>0</v>
      </c>
      <c r="AN5" s="115">
        <v>0</v>
      </c>
      <c r="AO5" s="115">
        <v>0</v>
      </c>
      <c r="AP5" s="115">
        <v>0</v>
      </c>
      <c r="AQ5" s="113">
        <f>AVERAGE(C5:AP5)</f>
        <v>0.5</v>
      </c>
      <c r="AR5" s="113">
        <v>19900</v>
      </c>
      <c r="AS5" s="113">
        <v>180000</v>
      </c>
      <c r="AT5" s="113">
        <f>AQ5*AS5</f>
        <v>90000</v>
      </c>
      <c r="AU5" s="113">
        <v>2</v>
      </c>
      <c r="AV5" s="113">
        <f>30*10^-6</f>
        <v>2.9999999999999997E-5</v>
      </c>
      <c r="AW5" s="113">
        <v>10</v>
      </c>
      <c r="AX5" s="129">
        <f>AR5*AU5*AV5/AW5</f>
        <v>0.11939999999999999</v>
      </c>
      <c r="AY5" s="116">
        <f>AT5/AX5</f>
        <v>753768.84422110557</v>
      </c>
      <c r="AZ5" s="118">
        <v>1.4083E-2</v>
      </c>
      <c r="BG5" s="112"/>
      <c r="BH5" s="112"/>
      <c r="BI5" s="112"/>
    </row>
    <row r="6" spans="2:61" x14ac:dyDescent="0.35">
      <c r="B6" s="114">
        <v>0.15</v>
      </c>
      <c r="C6" s="115">
        <v>0</v>
      </c>
      <c r="D6" s="115">
        <v>0</v>
      </c>
      <c r="E6" s="115">
        <v>0</v>
      </c>
      <c r="F6" s="115">
        <v>0</v>
      </c>
      <c r="G6" s="115">
        <v>0</v>
      </c>
      <c r="H6" s="115">
        <v>0</v>
      </c>
      <c r="I6" s="115">
        <v>0</v>
      </c>
      <c r="J6" s="115">
        <v>0</v>
      </c>
      <c r="K6" s="115">
        <v>0</v>
      </c>
      <c r="L6" s="115">
        <v>0</v>
      </c>
      <c r="M6" s="115">
        <v>0</v>
      </c>
      <c r="N6" s="115">
        <v>0</v>
      </c>
      <c r="O6" s="115">
        <v>0</v>
      </c>
      <c r="P6" s="115">
        <v>5</v>
      </c>
      <c r="Q6" s="115">
        <v>0</v>
      </c>
      <c r="R6" s="115">
        <v>6</v>
      </c>
      <c r="S6" s="115">
        <v>3</v>
      </c>
      <c r="T6" s="115">
        <v>0</v>
      </c>
      <c r="U6" s="115">
        <v>0</v>
      </c>
      <c r="V6" s="115">
        <v>0</v>
      </c>
      <c r="W6" s="115">
        <v>0</v>
      </c>
      <c r="X6" s="115">
        <v>0</v>
      </c>
      <c r="Y6" s="115">
        <v>0</v>
      </c>
      <c r="Z6" s="115">
        <v>0</v>
      </c>
      <c r="AA6" s="115">
        <v>0</v>
      </c>
      <c r="AB6" s="115">
        <v>0</v>
      </c>
      <c r="AC6" s="115">
        <v>2</v>
      </c>
      <c r="AD6" s="115">
        <v>0</v>
      </c>
      <c r="AE6" s="115">
        <v>0</v>
      </c>
      <c r="AF6" s="115">
        <v>0</v>
      </c>
      <c r="AG6" s="115">
        <v>0</v>
      </c>
      <c r="AH6" s="115">
        <v>0</v>
      </c>
      <c r="AI6" s="115">
        <v>0</v>
      </c>
      <c r="AJ6" s="115">
        <v>2</v>
      </c>
      <c r="AK6" s="115">
        <v>3</v>
      </c>
      <c r="AL6" s="115">
        <v>5</v>
      </c>
      <c r="AM6" s="115">
        <v>0</v>
      </c>
      <c r="AN6" s="115">
        <v>1</v>
      </c>
      <c r="AO6" s="115">
        <v>0</v>
      </c>
      <c r="AP6" s="115">
        <v>4</v>
      </c>
      <c r="AQ6" s="113">
        <f>AVERAGE(C6:AP6)</f>
        <v>0.77500000000000002</v>
      </c>
      <c r="AR6" s="113">
        <v>22450</v>
      </c>
      <c r="AS6" s="113">
        <v>180000</v>
      </c>
      <c r="AT6" s="113">
        <f>AQ6*AS6</f>
        <v>139500</v>
      </c>
      <c r="AU6" s="113">
        <v>2</v>
      </c>
      <c r="AV6" s="113">
        <f>30*10^-6</f>
        <v>2.9999999999999997E-5</v>
      </c>
      <c r="AW6" s="113">
        <v>10</v>
      </c>
      <c r="AX6" s="129">
        <f>AR6*AU6*AV6/AW6</f>
        <v>0.13469999999999999</v>
      </c>
      <c r="AY6" s="116">
        <f>AT6/AX6</f>
        <v>1035634.7438752785</v>
      </c>
      <c r="AZ6" s="118">
        <v>1.814E-2</v>
      </c>
      <c r="BG6" s="112"/>
      <c r="BH6" s="112"/>
      <c r="BI6" s="112"/>
    </row>
    <row r="7" spans="2:61" x14ac:dyDescent="0.35">
      <c r="B7" s="125">
        <v>0.25</v>
      </c>
      <c r="C7" s="126">
        <v>3</v>
      </c>
      <c r="D7" s="126">
        <v>0</v>
      </c>
      <c r="E7" s="126">
        <v>0</v>
      </c>
      <c r="F7" s="126">
        <v>5</v>
      </c>
      <c r="G7" s="126">
        <v>0</v>
      </c>
      <c r="H7" s="126">
        <v>0</v>
      </c>
      <c r="I7" s="126">
        <v>0</v>
      </c>
      <c r="J7" s="126">
        <v>0</v>
      </c>
      <c r="K7" s="126">
        <v>0</v>
      </c>
      <c r="L7" s="126">
        <v>3</v>
      </c>
      <c r="M7" s="126">
        <v>0</v>
      </c>
      <c r="N7" s="126">
        <v>0</v>
      </c>
      <c r="O7" s="126">
        <v>0</v>
      </c>
      <c r="P7" s="126">
        <v>0</v>
      </c>
      <c r="Q7" s="126">
        <v>5</v>
      </c>
      <c r="R7" s="126">
        <v>0</v>
      </c>
      <c r="S7" s="126">
        <v>0</v>
      </c>
      <c r="T7" s="126">
        <v>0</v>
      </c>
      <c r="U7" s="126">
        <v>0</v>
      </c>
      <c r="V7" s="126">
        <v>0</v>
      </c>
      <c r="W7" s="126">
        <v>0</v>
      </c>
      <c r="X7" s="126">
        <v>0</v>
      </c>
      <c r="Y7" s="126">
        <v>0</v>
      </c>
      <c r="Z7" s="126">
        <v>0</v>
      </c>
      <c r="AA7" s="126">
        <v>0</v>
      </c>
      <c r="AB7" s="126">
        <v>0</v>
      </c>
      <c r="AC7" s="126">
        <v>0</v>
      </c>
      <c r="AD7" s="126">
        <v>0</v>
      </c>
      <c r="AE7" s="126">
        <v>2</v>
      </c>
      <c r="AF7" s="126">
        <v>0</v>
      </c>
      <c r="AG7" s="126">
        <v>0</v>
      </c>
      <c r="AH7" s="126">
        <v>0</v>
      </c>
      <c r="AI7" s="126">
        <v>0</v>
      </c>
      <c r="AJ7" s="126">
        <v>0</v>
      </c>
      <c r="AK7" s="126">
        <v>0</v>
      </c>
      <c r="AL7" s="126">
        <v>10</v>
      </c>
      <c r="AM7" s="126">
        <v>0</v>
      </c>
      <c r="AN7" s="126">
        <v>1</v>
      </c>
      <c r="AO7" s="126">
        <v>6</v>
      </c>
      <c r="AP7" s="126">
        <v>3</v>
      </c>
      <c r="AQ7" s="127">
        <f>AVERAGE(C7:AP7)</f>
        <v>0.95</v>
      </c>
      <c r="AR7" s="127">
        <v>20800</v>
      </c>
      <c r="AS7" s="127">
        <v>180000</v>
      </c>
      <c r="AT7" s="127">
        <f>AQ7*AS7</f>
        <v>171000</v>
      </c>
      <c r="AU7" s="127">
        <v>2</v>
      </c>
      <c r="AV7" s="127">
        <f>30*10^-6</f>
        <v>2.9999999999999997E-5</v>
      </c>
      <c r="AW7" s="127">
        <v>10</v>
      </c>
      <c r="AX7" s="130">
        <f>AR7*AU7*AV7/AW7</f>
        <v>0.12479999999999999</v>
      </c>
      <c r="AY7" s="128">
        <f>AT7/AX7</f>
        <v>1370192.3076923077</v>
      </c>
      <c r="AZ7" s="101">
        <v>2.2085E-2</v>
      </c>
      <c r="BG7" s="112"/>
      <c r="BH7" s="112"/>
      <c r="BI7" s="112"/>
    </row>
    <row r="8" spans="2:61" x14ac:dyDescent="0.35">
      <c r="BG8" s="112"/>
      <c r="BH8" s="112"/>
      <c r="BI8" s="112"/>
    </row>
    <row r="9" spans="2:61" x14ac:dyDescent="0.35"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2"/>
      <c r="BI9" s="112"/>
    </row>
    <row r="10" spans="2:61" x14ac:dyDescent="0.35"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</row>
    <row r="11" spans="2:61" x14ac:dyDescent="0.35"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</row>
    <row r="12" spans="2:61" x14ac:dyDescent="0.35"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</row>
    <row r="46" spans="8:8" x14ac:dyDescent="0.35">
      <c r="H46" s="60"/>
    </row>
    <row r="47" spans="8:8" x14ac:dyDescent="0.35">
      <c r="H47" s="60"/>
    </row>
    <row r="48" spans="8:8" x14ac:dyDescent="0.35">
      <c r="H48" s="60"/>
    </row>
    <row r="49" spans="1:8" x14ac:dyDescent="0.35">
      <c r="H49" s="60"/>
    </row>
    <row r="50" spans="1:8" s="61" customFormat="1" x14ac:dyDescent="0.35">
      <c r="A50" s="58"/>
      <c r="B50" s="58"/>
      <c r="C50" s="58"/>
      <c r="D50" s="58"/>
      <c r="E50" s="58"/>
      <c r="F50" s="58"/>
      <c r="G50" s="58"/>
    </row>
    <row r="51" spans="1:8" s="81" customFormat="1" x14ac:dyDescent="0.35">
      <c r="A51" s="58"/>
      <c r="B51" s="58"/>
      <c r="C51" s="58"/>
      <c r="D51" s="58"/>
      <c r="E51" s="58"/>
      <c r="F51" s="58"/>
      <c r="G51" s="58"/>
    </row>
  </sheetData>
  <mergeCells count="1">
    <mergeCell ref="C2:AP2"/>
  </mergeCells>
  <pageMargins left="0.7" right="0.7" top="0.75" bottom="0.75" header="0.3" footer="0.3"/>
  <pageSetup orientation="portrait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E8912-DAC3-48E5-AB62-0816F6E01264}">
  <sheetPr>
    <tabColor theme="8" tint="0.39997558519241921"/>
  </sheetPr>
  <dimension ref="A2:P23"/>
  <sheetViews>
    <sheetView showGridLines="0" tabSelected="1" zoomScale="57" workbookViewId="0">
      <selection activeCell="T20" sqref="T20"/>
    </sheetView>
  </sheetViews>
  <sheetFormatPr defaultRowHeight="14.5" x14ac:dyDescent="0.35"/>
  <cols>
    <col min="1" max="1" width="8.7265625" style="62"/>
    <col min="2" max="2" width="13.54296875" style="62" customWidth="1"/>
    <col min="3" max="3" width="28.36328125" style="62" customWidth="1"/>
    <col min="4" max="4" width="15" style="62" customWidth="1"/>
    <col min="5" max="5" width="12.1796875" style="62" customWidth="1"/>
    <col min="6" max="6" width="15.453125" style="62" customWidth="1"/>
    <col min="7" max="7" width="17.7265625" style="62" customWidth="1"/>
    <col min="8" max="8" width="21" style="62" customWidth="1"/>
    <col min="9" max="9" width="16.81640625" style="62" customWidth="1"/>
    <col min="10" max="15" width="8.7265625" style="62"/>
    <col min="16" max="16" width="12.08984375" style="62" customWidth="1"/>
    <col min="17" max="16384" width="8.7265625" style="62"/>
  </cols>
  <sheetData>
    <row r="2" spans="1:16" x14ac:dyDescent="0.35">
      <c r="B2" s="152" t="s">
        <v>2069</v>
      </c>
    </row>
    <row r="4" spans="1:16" ht="16.5" x14ac:dyDescent="0.35">
      <c r="B4" s="146" t="s">
        <v>1997</v>
      </c>
      <c r="C4" s="148" t="s">
        <v>1998</v>
      </c>
      <c r="D4" s="83" t="s">
        <v>2054</v>
      </c>
      <c r="E4" s="145" t="s">
        <v>2053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</row>
    <row r="5" spans="1:16" ht="43.5" x14ac:dyDescent="0.35">
      <c r="B5" s="147"/>
      <c r="C5" s="149"/>
      <c r="D5" s="94" t="s">
        <v>2056</v>
      </c>
      <c r="E5" s="94" t="s">
        <v>2057</v>
      </c>
      <c r="F5" s="94" t="s">
        <v>2038</v>
      </c>
      <c r="G5" s="94" t="s">
        <v>2039</v>
      </c>
      <c r="H5" s="94" t="s">
        <v>2041</v>
      </c>
      <c r="I5" s="94" t="s">
        <v>2043</v>
      </c>
      <c r="J5" s="94" t="s">
        <v>2059</v>
      </c>
      <c r="K5" s="94" t="s">
        <v>82</v>
      </c>
      <c r="L5" s="93" t="s">
        <v>1985</v>
      </c>
      <c r="M5" s="93" t="s">
        <v>1986</v>
      </c>
      <c r="N5" s="92" t="s">
        <v>1987</v>
      </c>
      <c r="O5" s="92" t="s">
        <v>1988</v>
      </c>
      <c r="P5" s="92" t="s">
        <v>1989</v>
      </c>
    </row>
    <row r="6" spans="1:16" x14ac:dyDescent="0.35">
      <c r="B6" s="63" t="s">
        <v>2058</v>
      </c>
    </row>
    <row r="7" spans="1:16" x14ac:dyDescent="0.35">
      <c r="B7" s="62" t="s">
        <v>1990</v>
      </c>
      <c r="C7" s="86">
        <v>0</v>
      </c>
      <c r="D7" s="87">
        <v>7.53</v>
      </c>
      <c r="E7" s="87">
        <v>7.53</v>
      </c>
      <c r="F7" s="88">
        <v>168.89595341378012</v>
      </c>
      <c r="G7" s="88">
        <v>24.77928111409863</v>
      </c>
      <c r="H7" s="88">
        <v>149584.38996873083</v>
      </c>
      <c r="I7" s="102">
        <f>F7/H7</f>
        <v>1.1291014620515294E-3</v>
      </c>
      <c r="J7" s="104">
        <v>0.97621951219512204</v>
      </c>
      <c r="K7" s="104">
        <v>0.20975609756097563</v>
      </c>
      <c r="L7" s="85">
        <v>27400.000000000091</v>
      </c>
      <c r="M7" s="85">
        <v>21000.000000000113</v>
      </c>
      <c r="N7" s="90">
        <v>2.54</v>
      </c>
      <c r="O7" s="91">
        <v>36.1</v>
      </c>
      <c r="P7" s="91">
        <v>53</v>
      </c>
    </row>
    <row r="8" spans="1:16" x14ac:dyDescent="0.35">
      <c r="A8" s="62" t="s">
        <v>1991</v>
      </c>
      <c r="B8" s="62" t="s">
        <v>1992</v>
      </c>
      <c r="C8" s="86">
        <v>0.05</v>
      </c>
      <c r="D8" s="87">
        <v>7.52</v>
      </c>
      <c r="E8" s="87">
        <v>7.51</v>
      </c>
      <c r="F8" s="88">
        <v>1694.7677555539558</v>
      </c>
      <c r="G8" s="88">
        <v>23.808533097005292</v>
      </c>
      <c r="H8" s="88">
        <v>178382.56152244189</v>
      </c>
      <c r="I8" s="102">
        <f>F8/H8</f>
        <v>9.5007479491807899E-3</v>
      </c>
      <c r="J8" s="104">
        <v>2.1749999999999998</v>
      </c>
      <c r="K8" s="104">
        <v>0.8</v>
      </c>
      <c r="L8" s="85">
        <v>23849.999999999909</v>
      </c>
      <c r="M8" s="85">
        <v>18400.000000000091</v>
      </c>
      <c r="N8" s="91">
        <v>2.73</v>
      </c>
      <c r="O8" s="91">
        <v>32.4</v>
      </c>
      <c r="P8" s="91">
        <v>67</v>
      </c>
    </row>
    <row r="9" spans="1:16" x14ac:dyDescent="0.35">
      <c r="B9" s="62" t="s">
        <v>1993</v>
      </c>
      <c r="C9" s="86">
        <v>0.1</v>
      </c>
      <c r="D9" s="87">
        <v>7.53</v>
      </c>
      <c r="E9" s="87">
        <v>7.52</v>
      </c>
      <c r="F9" s="88">
        <v>2908.7332606600949</v>
      </c>
      <c r="G9" s="88">
        <v>19.659328074454855</v>
      </c>
      <c r="H9" s="88">
        <v>206541.03695742381</v>
      </c>
      <c r="I9" s="102">
        <f>F9/H9</f>
        <v>1.4083076678169765E-2</v>
      </c>
      <c r="J9" s="104">
        <v>1.9952380952380953</v>
      </c>
      <c r="K9" s="104">
        <v>1.1142857142857143</v>
      </c>
      <c r="L9" s="85">
        <v>25549.999999999727</v>
      </c>
      <c r="M9" s="85">
        <v>19899.999999999978</v>
      </c>
      <c r="N9" s="91">
        <v>2.5099999999999998</v>
      </c>
      <c r="O9" s="91">
        <v>49.1</v>
      </c>
      <c r="P9" s="91">
        <v>49</v>
      </c>
    </row>
    <row r="10" spans="1:16" x14ac:dyDescent="0.35">
      <c r="B10" s="62" t="s">
        <v>1994</v>
      </c>
      <c r="C10" s="86">
        <v>0.15</v>
      </c>
      <c r="D10" s="87">
        <v>7.52</v>
      </c>
      <c r="E10" s="87">
        <v>7.5</v>
      </c>
      <c r="F10" s="88">
        <v>2747.9971456478988</v>
      </c>
      <c r="G10" s="88">
        <v>20.083215217942659</v>
      </c>
      <c r="H10" s="88">
        <v>185495.92423531099</v>
      </c>
      <c r="I10" s="102">
        <f>F10/H10</f>
        <v>1.4814326282241786E-2</v>
      </c>
      <c r="J10" s="104">
        <v>1.6428571428571428</v>
      </c>
      <c r="K10" s="104">
        <v>1.1190476190476191</v>
      </c>
      <c r="L10" s="85">
        <v>28949.999999999818</v>
      </c>
      <c r="M10" s="85">
        <v>22450.000000000044</v>
      </c>
      <c r="N10" s="91">
        <v>2.4900000000000002</v>
      </c>
      <c r="O10" s="91">
        <v>56.6</v>
      </c>
      <c r="P10" s="91">
        <v>65</v>
      </c>
    </row>
    <row r="11" spans="1:16" x14ac:dyDescent="0.35">
      <c r="B11" s="62" t="s">
        <v>1995</v>
      </c>
      <c r="C11" s="86">
        <v>0.25</v>
      </c>
      <c r="D11" s="87">
        <v>7.55</v>
      </c>
      <c r="E11" s="87">
        <v>7.41</v>
      </c>
      <c r="F11" s="88">
        <v>4356.1269992073057</v>
      </c>
      <c r="G11" s="88">
        <v>19.557160070262604</v>
      </c>
      <c r="H11" s="88">
        <v>197245.31840425101</v>
      </c>
      <c r="I11" s="102">
        <f>F11/H11</f>
        <v>2.2084818207342673E-2</v>
      </c>
      <c r="J11" s="104">
        <v>2.3103658536585368</v>
      </c>
      <c r="K11" s="104">
        <v>1.7963414634146342</v>
      </c>
      <c r="L11" s="85">
        <v>27000.000000000226</v>
      </c>
      <c r="M11" s="85">
        <v>20800.000000000069</v>
      </c>
      <c r="N11" s="91">
        <v>2.36</v>
      </c>
      <c r="O11" s="91">
        <v>90.5</v>
      </c>
      <c r="P11" s="91">
        <v>41</v>
      </c>
    </row>
    <row r="12" spans="1:16" x14ac:dyDescent="0.35">
      <c r="C12" s="91"/>
      <c r="D12" s="89"/>
      <c r="E12" s="89"/>
      <c r="F12" s="91"/>
      <c r="G12" s="91"/>
      <c r="H12" s="91"/>
      <c r="I12" s="102"/>
      <c r="J12" s="104"/>
      <c r="K12" s="104"/>
      <c r="L12" s="85"/>
      <c r="M12" s="85"/>
      <c r="N12" s="91"/>
      <c r="O12" s="91"/>
      <c r="P12" s="91"/>
    </row>
    <row r="13" spans="1:16" x14ac:dyDescent="0.35">
      <c r="B13" s="62" t="s">
        <v>1996</v>
      </c>
      <c r="C13" s="86">
        <v>1</v>
      </c>
      <c r="D13" s="87"/>
      <c r="E13" s="87"/>
      <c r="F13" s="88">
        <v>11235.808711383628</v>
      </c>
      <c r="G13" s="88">
        <v>6.8099301851500247</v>
      </c>
      <c r="H13" s="88">
        <v>268179.84839221049</v>
      </c>
      <c r="I13" s="102">
        <f>F13/H13</f>
        <v>4.1896543602155237E-2</v>
      </c>
      <c r="J13" s="104"/>
      <c r="K13" s="104"/>
      <c r="L13" s="85">
        <v>25500</v>
      </c>
      <c r="M13" s="85">
        <v>23100.000000000138</v>
      </c>
      <c r="N13" s="91"/>
      <c r="O13" s="91"/>
      <c r="P13" s="91"/>
    </row>
    <row r="14" spans="1:16" x14ac:dyDescent="0.35">
      <c r="C14" s="91"/>
      <c r="D14" s="91"/>
      <c r="E14" s="91"/>
      <c r="F14" s="91"/>
      <c r="G14" s="91"/>
      <c r="H14" s="91"/>
      <c r="I14" s="103"/>
      <c r="J14" s="104"/>
      <c r="K14" s="104"/>
      <c r="L14" s="91"/>
      <c r="M14" s="91"/>
      <c r="N14" s="91"/>
      <c r="O14" s="91"/>
      <c r="P14" s="91"/>
    </row>
    <row r="15" spans="1:16" x14ac:dyDescent="0.35">
      <c r="B15" s="63" t="s">
        <v>1999</v>
      </c>
      <c r="C15" s="91"/>
      <c r="D15" s="91"/>
      <c r="E15" s="91"/>
      <c r="F15" s="91"/>
      <c r="G15" s="91"/>
      <c r="H15" s="91"/>
      <c r="I15" s="103"/>
      <c r="J15" s="104"/>
      <c r="K15" s="104"/>
      <c r="L15" s="91"/>
      <c r="M15" s="91"/>
      <c r="N15" s="91"/>
      <c r="O15" s="91"/>
      <c r="P15" s="91"/>
    </row>
    <row r="16" spans="1:16" x14ac:dyDescent="0.35">
      <c r="B16" s="62" t="s">
        <v>1990</v>
      </c>
      <c r="C16" s="86">
        <v>0</v>
      </c>
      <c r="D16" s="87">
        <v>7.49</v>
      </c>
      <c r="E16" s="87">
        <v>7.59</v>
      </c>
      <c r="F16" s="88">
        <v>231.80867761606038</v>
      </c>
      <c r="G16" s="88">
        <v>33.906692215981636</v>
      </c>
      <c r="H16" s="88">
        <v>142863.22134245172</v>
      </c>
      <c r="I16" s="102">
        <f>F16/H16</f>
        <v>1.6225917030136192E-3</v>
      </c>
      <c r="J16" s="104">
        <v>1.348170731707317</v>
      </c>
      <c r="K16" s="104">
        <v>0.5792682926829269</v>
      </c>
      <c r="L16" s="85">
        <v>26550</v>
      </c>
      <c r="M16" s="85">
        <v>20700</v>
      </c>
      <c r="N16" s="90">
        <v>2.74</v>
      </c>
      <c r="O16" s="91">
        <v>49.6</v>
      </c>
      <c r="P16" s="91">
        <f>0.052*1000</f>
        <v>52</v>
      </c>
    </row>
    <row r="17" spans="1:16" x14ac:dyDescent="0.35">
      <c r="A17" s="62" t="s">
        <v>1991</v>
      </c>
      <c r="B17" s="62" t="s">
        <v>1992</v>
      </c>
      <c r="C17" s="86">
        <v>0.05</v>
      </c>
      <c r="D17" s="87">
        <v>7.53</v>
      </c>
      <c r="E17" s="87">
        <v>7.62</v>
      </c>
      <c r="F17" s="88">
        <v>8225.1589101814025</v>
      </c>
      <c r="G17" s="88">
        <v>27.238725575002309</v>
      </c>
      <c r="H17" s="88">
        <v>152208.36731124902</v>
      </c>
      <c r="I17" s="102">
        <f>F17/H17</f>
        <v>5.4038809136963385E-2</v>
      </c>
      <c r="J17" s="104">
        <v>1.7164634146341462</v>
      </c>
      <c r="K17" s="104">
        <v>1.0951219512195123</v>
      </c>
      <c r="L17" s="85">
        <v>26950</v>
      </c>
      <c r="M17" s="85">
        <v>21000</v>
      </c>
      <c r="N17" s="91">
        <v>2.98</v>
      </c>
      <c r="O17" s="91">
        <v>53.9</v>
      </c>
      <c r="P17" s="91">
        <v>45</v>
      </c>
    </row>
    <row r="18" spans="1:16" x14ac:dyDescent="0.35">
      <c r="B18" s="62" t="s">
        <v>1993</v>
      </c>
      <c r="C18" s="86">
        <v>0.1</v>
      </c>
      <c r="D18" s="87">
        <v>7.52</v>
      </c>
      <c r="E18" s="87">
        <v>7.67</v>
      </c>
      <c r="F18" s="88">
        <v>12767.87218756838</v>
      </c>
      <c r="G18" s="88">
        <v>27.016196067035441</v>
      </c>
      <c r="H18" s="88">
        <v>159380.46560841837</v>
      </c>
      <c r="I18" s="102">
        <f>F18/H18</f>
        <v>8.0109391943538097E-2</v>
      </c>
      <c r="J18" s="104">
        <v>1.7809523809523808</v>
      </c>
      <c r="K18" s="104">
        <v>1.3904761904761904</v>
      </c>
      <c r="L18" s="85">
        <v>24550</v>
      </c>
      <c r="M18" s="85">
        <v>19200</v>
      </c>
      <c r="N18" s="91">
        <v>3.48</v>
      </c>
      <c r="O18" s="91">
        <v>54.4</v>
      </c>
      <c r="P18" s="91">
        <v>45</v>
      </c>
    </row>
    <row r="19" spans="1:16" x14ac:dyDescent="0.35">
      <c r="B19" s="62" t="s">
        <v>1994</v>
      </c>
      <c r="C19" s="86">
        <v>0.15</v>
      </c>
      <c r="D19" s="87">
        <v>7.53</v>
      </c>
      <c r="E19" s="87">
        <v>7.68</v>
      </c>
      <c r="F19" s="88">
        <v>18966.648768909839</v>
      </c>
      <c r="G19" s="88">
        <v>31.355803174833071</v>
      </c>
      <c r="H19" s="88">
        <v>148747.8151878622</v>
      </c>
      <c r="I19" s="102">
        <f>F19/H19</f>
        <v>0.12750875530478054</v>
      </c>
      <c r="J19" s="104">
        <v>1.7130952380952382</v>
      </c>
      <c r="K19" s="104">
        <v>1.2714285714285714</v>
      </c>
      <c r="L19" s="85">
        <v>25750</v>
      </c>
      <c r="M19" s="85">
        <v>19650</v>
      </c>
      <c r="N19" s="91">
        <v>3.62</v>
      </c>
      <c r="O19" s="91">
        <v>60.4</v>
      </c>
      <c r="P19" s="91">
        <v>48</v>
      </c>
    </row>
    <row r="20" spans="1:16" x14ac:dyDescent="0.35">
      <c r="B20" s="62" t="s">
        <v>1995</v>
      </c>
      <c r="C20" s="86">
        <v>0.25</v>
      </c>
      <c r="D20" s="87">
        <v>7.51</v>
      </c>
      <c r="E20" s="87">
        <v>7.56</v>
      </c>
      <c r="F20" s="88">
        <v>19050.521594465426</v>
      </c>
      <c r="G20" s="88">
        <v>19.163278112118761</v>
      </c>
      <c r="H20" s="88">
        <v>175910.13031511783</v>
      </c>
      <c r="I20" s="102">
        <f>F20/H20</f>
        <v>0.10829689887864413</v>
      </c>
      <c r="J20" s="104">
        <v>1.8295454545454546</v>
      </c>
      <c r="K20" s="104">
        <v>1.7568181818181818</v>
      </c>
      <c r="L20" s="91">
        <v>28850</v>
      </c>
      <c r="M20" s="91">
        <v>23300</v>
      </c>
      <c r="N20" s="91">
        <v>4.32</v>
      </c>
      <c r="O20" s="91">
        <v>59.2</v>
      </c>
      <c r="P20" s="91">
        <v>51</v>
      </c>
    </row>
    <row r="21" spans="1:16" x14ac:dyDescent="0.35">
      <c r="C21" s="91"/>
      <c r="D21" s="89"/>
      <c r="E21" s="89"/>
      <c r="F21" s="91"/>
      <c r="G21" s="91"/>
      <c r="H21" s="91"/>
      <c r="I21" s="102"/>
      <c r="J21" s="104"/>
      <c r="K21" s="104"/>
      <c r="L21" s="85"/>
      <c r="M21" s="85"/>
      <c r="N21" s="91"/>
      <c r="O21" s="91"/>
      <c r="P21" s="91"/>
    </row>
    <row r="22" spans="1:16" x14ac:dyDescent="0.35">
      <c r="B22" s="111" t="s">
        <v>1996</v>
      </c>
      <c r="C22" s="106">
        <v>1</v>
      </c>
      <c r="D22" s="107"/>
      <c r="E22" s="107"/>
      <c r="F22" s="108">
        <v>50918.868713583252</v>
      </c>
      <c r="G22" s="108">
        <v>19.361001219868076</v>
      </c>
      <c r="H22" s="108">
        <v>210007.98255990961</v>
      </c>
      <c r="I22" s="109">
        <f>F22/H22</f>
        <v>0.24246158690209538</v>
      </c>
      <c r="J22" s="110"/>
      <c r="K22" s="110"/>
      <c r="L22" s="105">
        <v>36400</v>
      </c>
      <c r="M22" s="105">
        <v>32900</v>
      </c>
      <c r="N22" s="84"/>
      <c r="O22" s="84"/>
      <c r="P22" s="84"/>
    </row>
    <row r="23" spans="1:16" x14ac:dyDescent="0.35">
      <c r="B23" s="82" t="s">
        <v>2055</v>
      </c>
    </row>
  </sheetData>
  <mergeCells count="3">
    <mergeCell ref="E4:P4"/>
    <mergeCell ref="B4:B5"/>
    <mergeCell ref="C4:C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B423-404B-496E-8B5C-F4714D62006F}">
  <sheetPr>
    <tabColor theme="9"/>
  </sheetPr>
  <dimension ref="A1:BJ42"/>
  <sheetViews>
    <sheetView zoomScale="57" workbookViewId="0">
      <selection activeCell="BG38" sqref="BG38"/>
    </sheetView>
  </sheetViews>
  <sheetFormatPr defaultRowHeight="12.5" x14ac:dyDescent="0.25"/>
  <cols>
    <col min="1" max="1" width="10.90625" customWidth="1"/>
    <col min="6" max="6" width="10.36328125" bestFit="1" customWidth="1"/>
  </cols>
  <sheetData>
    <row r="1" spans="1:62" s="18" customFormat="1" ht="66.5" x14ac:dyDescent="0.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29</v>
      </c>
      <c r="J1" s="18" t="s">
        <v>45</v>
      </c>
      <c r="K1" s="18" t="s">
        <v>46</v>
      </c>
      <c r="L1" s="18" t="s">
        <v>32</v>
      </c>
      <c r="M1" s="18" t="s">
        <v>47</v>
      </c>
      <c r="N1" s="18" t="s">
        <v>48</v>
      </c>
      <c r="O1" s="18" t="s">
        <v>33</v>
      </c>
      <c r="P1" s="18" t="s">
        <v>49</v>
      </c>
      <c r="Q1" s="18" t="s">
        <v>50</v>
      </c>
      <c r="R1" s="18" t="s">
        <v>34</v>
      </c>
      <c r="S1" s="18" t="s">
        <v>51</v>
      </c>
      <c r="T1" s="18" t="s">
        <v>52</v>
      </c>
      <c r="U1" s="18" t="s">
        <v>53</v>
      </c>
      <c r="V1" s="18" t="s">
        <v>8</v>
      </c>
      <c r="W1" s="18" t="s">
        <v>9</v>
      </c>
      <c r="X1" s="18" t="s">
        <v>10</v>
      </c>
      <c r="Y1" s="18" t="s">
        <v>11</v>
      </c>
      <c r="Z1" s="18" t="s">
        <v>12</v>
      </c>
      <c r="AA1" s="18" t="s">
        <v>13</v>
      </c>
      <c r="AB1" s="18" t="s">
        <v>14</v>
      </c>
      <c r="AC1" s="18" t="s">
        <v>30</v>
      </c>
      <c r="AD1" s="18" t="s">
        <v>54</v>
      </c>
      <c r="AE1" s="18" t="s">
        <v>55</v>
      </c>
      <c r="AF1" s="18" t="s">
        <v>35</v>
      </c>
      <c r="AG1" s="18" t="s">
        <v>56</v>
      </c>
      <c r="AH1" s="18" t="s">
        <v>57</v>
      </c>
      <c r="AI1" s="18" t="s">
        <v>36</v>
      </c>
      <c r="AJ1" s="18" t="s">
        <v>58</v>
      </c>
      <c r="AK1" s="18" t="s">
        <v>59</v>
      </c>
      <c r="AL1" s="18" t="s">
        <v>37</v>
      </c>
      <c r="AM1" s="18" t="s">
        <v>60</v>
      </c>
      <c r="AN1" s="18" t="s">
        <v>61</v>
      </c>
      <c r="AO1" s="18" t="s">
        <v>62</v>
      </c>
      <c r="AP1" s="18" t="s">
        <v>15</v>
      </c>
      <c r="AQ1" s="18" t="s">
        <v>16</v>
      </c>
      <c r="AR1" s="18" t="s">
        <v>17</v>
      </c>
      <c r="AS1" s="18" t="s">
        <v>18</v>
      </c>
      <c r="AT1" s="18" t="s">
        <v>19</v>
      </c>
      <c r="AU1" s="18" t="s">
        <v>20</v>
      </c>
      <c r="AV1" s="18" t="s">
        <v>21</v>
      </c>
      <c r="AW1" s="18" t="s">
        <v>31</v>
      </c>
      <c r="AX1" s="18" t="s">
        <v>63</v>
      </c>
      <c r="AY1" s="18" t="s">
        <v>64</v>
      </c>
      <c r="AZ1" s="18" t="s">
        <v>65</v>
      </c>
      <c r="BA1" s="18" t="s">
        <v>66</v>
      </c>
      <c r="BB1" s="18" t="s">
        <v>67</v>
      </c>
      <c r="BC1" s="18" t="s">
        <v>68</v>
      </c>
      <c r="BD1" s="18" t="s">
        <v>69</v>
      </c>
      <c r="BE1" s="18" t="s">
        <v>70</v>
      </c>
      <c r="BF1" s="18" t="s">
        <v>71</v>
      </c>
      <c r="BG1" s="18" t="s">
        <v>72</v>
      </c>
      <c r="BH1" s="18" t="s">
        <v>73</v>
      </c>
      <c r="BI1" s="18" t="s">
        <v>74</v>
      </c>
      <c r="BJ1" s="18" t="s">
        <v>22</v>
      </c>
    </row>
    <row r="2" spans="1:62" s="18" customFormat="1" ht="13" hidden="1" x14ac:dyDescent="0.3">
      <c r="C2" s="28" t="s">
        <v>75</v>
      </c>
      <c r="D2" s="28" t="s">
        <v>75</v>
      </c>
      <c r="E2" s="28" t="s">
        <v>75</v>
      </c>
      <c r="F2" s="28" t="s">
        <v>75</v>
      </c>
      <c r="G2" s="28" t="s">
        <v>75</v>
      </c>
      <c r="H2" s="28" t="s">
        <v>75</v>
      </c>
      <c r="I2" s="28" t="s">
        <v>75</v>
      </c>
      <c r="J2" s="28" t="s">
        <v>75</v>
      </c>
      <c r="K2" s="28" t="s">
        <v>75</v>
      </c>
      <c r="L2" s="28" t="s">
        <v>75</v>
      </c>
      <c r="M2" s="28" t="s">
        <v>75</v>
      </c>
      <c r="N2" s="28" t="s">
        <v>75</v>
      </c>
      <c r="O2" s="28" t="s">
        <v>75</v>
      </c>
      <c r="P2" s="28" t="s">
        <v>75</v>
      </c>
      <c r="Q2" s="28" t="s">
        <v>75</v>
      </c>
      <c r="R2" s="28" t="s">
        <v>75</v>
      </c>
      <c r="S2" s="18" t="s">
        <v>76</v>
      </c>
      <c r="T2" s="18" t="s">
        <v>76</v>
      </c>
      <c r="U2" s="18" t="s">
        <v>76</v>
      </c>
      <c r="V2" s="28" t="s">
        <v>75</v>
      </c>
      <c r="W2" s="28" t="s">
        <v>75</v>
      </c>
      <c r="X2" s="28" t="s">
        <v>75</v>
      </c>
      <c r="Y2" s="28" t="s">
        <v>75</v>
      </c>
      <c r="Z2" s="28" t="s">
        <v>75</v>
      </c>
      <c r="AA2" s="28" t="s">
        <v>75</v>
      </c>
      <c r="AB2" s="28" t="s">
        <v>75</v>
      </c>
      <c r="AC2" s="28" t="s">
        <v>75</v>
      </c>
      <c r="AD2" s="28" t="s">
        <v>75</v>
      </c>
      <c r="AE2" s="28" t="s">
        <v>75</v>
      </c>
      <c r="AF2" s="28" t="s">
        <v>75</v>
      </c>
      <c r="AG2" s="28" t="s">
        <v>75</v>
      </c>
      <c r="AH2" s="28" t="s">
        <v>75</v>
      </c>
      <c r="AI2" s="28" t="s">
        <v>75</v>
      </c>
      <c r="AJ2" s="28" t="s">
        <v>75</v>
      </c>
      <c r="AK2" s="28" t="s">
        <v>75</v>
      </c>
      <c r="AL2" s="28" t="s">
        <v>75</v>
      </c>
      <c r="AM2" s="18" t="s">
        <v>76</v>
      </c>
      <c r="AN2" s="18" t="s">
        <v>76</v>
      </c>
      <c r="AO2" s="18" t="s">
        <v>76</v>
      </c>
      <c r="AP2" s="28" t="s">
        <v>75</v>
      </c>
      <c r="AQ2" s="28" t="s">
        <v>75</v>
      </c>
      <c r="AR2" s="28" t="s">
        <v>75</v>
      </c>
      <c r="AS2" s="28" t="s">
        <v>75</v>
      </c>
      <c r="AT2" s="28" t="s">
        <v>75</v>
      </c>
      <c r="AU2" s="28" t="s">
        <v>75</v>
      </c>
      <c r="AV2" s="28" t="s">
        <v>75</v>
      </c>
      <c r="AW2" s="28" t="s">
        <v>75</v>
      </c>
      <c r="AX2" s="28" t="s">
        <v>75</v>
      </c>
      <c r="AY2" s="28" t="s">
        <v>75</v>
      </c>
      <c r="AZ2" s="28" t="s">
        <v>75</v>
      </c>
      <c r="BA2" s="28" t="s">
        <v>75</v>
      </c>
      <c r="BB2" s="28" t="s">
        <v>75</v>
      </c>
      <c r="BC2" s="28" t="s">
        <v>75</v>
      </c>
      <c r="BD2" s="28" t="s">
        <v>75</v>
      </c>
      <c r="BE2" s="28" t="s">
        <v>75</v>
      </c>
      <c r="BF2" s="28" t="s">
        <v>75</v>
      </c>
      <c r="BG2" s="18" t="s">
        <v>76</v>
      </c>
      <c r="BH2" s="18" t="s">
        <v>76</v>
      </c>
      <c r="BI2" s="18" t="s">
        <v>76</v>
      </c>
    </row>
    <row r="3" spans="1:62" s="4" customFormat="1" ht="13" x14ac:dyDescent="0.3">
      <c r="A3" s="1">
        <v>43271</v>
      </c>
      <c r="B3" s="2" t="s">
        <v>25</v>
      </c>
      <c r="C3" s="2">
        <v>19550</v>
      </c>
      <c r="D3" s="2">
        <v>18175</v>
      </c>
      <c r="E3" s="6">
        <v>78</v>
      </c>
      <c r="F3" s="6">
        <v>3990</v>
      </c>
      <c r="G3" s="8">
        <v>0.76</v>
      </c>
      <c r="H3" s="2">
        <v>0.08</v>
      </c>
      <c r="I3" s="9">
        <v>0.10526315789473684</v>
      </c>
      <c r="J3" s="8">
        <v>0.4839568778591436</v>
      </c>
      <c r="K3" s="16">
        <v>0.40484775632080588</v>
      </c>
      <c r="L3" s="16">
        <v>0.37120410083210226</v>
      </c>
      <c r="M3" s="16">
        <v>3.1997864748716593</v>
      </c>
      <c r="N3" s="16">
        <v>0.47102473601447681</v>
      </c>
      <c r="O3" s="16">
        <v>0.24135602787951096</v>
      </c>
      <c r="P3" s="16">
        <v>0.11709649283892293</v>
      </c>
      <c r="Q3" s="16">
        <v>384.8002583187419</v>
      </c>
      <c r="R3" s="16">
        <v>0.48642700281178702</v>
      </c>
      <c r="S3" s="3">
        <v>8.0000000000000004E-4</v>
      </c>
      <c r="T3" s="3">
        <v>0</v>
      </c>
      <c r="U3" s="14">
        <v>1.6909996102925601E-3</v>
      </c>
      <c r="V3" s="2"/>
      <c r="W3" s="2">
        <v>7850</v>
      </c>
      <c r="X3" s="2">
        <v>7050</v>
      </c>
      <c r="Y3" s="2">
        <v>21</v>
      </c>
      <c r="Z3" s="2">
        <v>2675.159236</v>
      </c>
      <c r="AA3" s="8">
        <v>2.13</v>
      </c>
      <c r="AB3" s="8">
        <v>2.13</v>
      </c>
      <c r="AC3" s="4">
        <v>1</v>
      </c>
      <c r="AD3" s="16">
        <v>4.0368680916420079</v>
      </c>
      <c r="AE3" s="16">
        <v>0.31620128917542772</v>
      </c>
      <c r="AF3" s="16">
        <v>0.93014837081374657</v>
      </c>
      <c r="AG3" s="16">
        <v>11.762333822721459</v>
      </c>
      <c r="AH3" s="16">
        <v>0.46451070640399916</v>
      </c>
      <c r="AI3" s="16">
        <v>0.85522473746345595</v>
      </c>
      <c r="AJ3" s="16">
        <v>0.28802320105537399</v>
      </c>
      <c r="AK3" s="16">
        <v>310.98435532687324</v>
      </c>
      <c r="AL3" s="16">
        <v>0.9851877754055467</v>
      </c>
      <c r="AM3" s="11">
        <v>2.9999999999999997E-4</v>
      </c>
      <c r="AN3" s="3">
        <v>0</v>
      </c>
      <c r="AO3" s="14">
        <v>4.7671440164770686E-2</v>
      </c>
      <c r="AP3" s="2" t="s">
        <v>38</v>
      </c>
      <c r="AQ3" s="2">
        <v>23800</v>
      </c>
      <c r="AR3" s="2">
        <v>20100</v>
      </c>
      <c r="AS3" s="2">
        <v>93</v>
      </c>
      <c r="AT3" s="6">
        <v>3908</v>
      </c>
      <c r="AU3" s="8">
        <v>2.95</v>
      </c>
      <c r="AV3" s="8">
        <v>2.15</v>
      </c>
      <c r="AW3" s="4">
        <v>0.72881355932203384</v>
      </c>
      <c r="AX3" s="15">
        <v>29.507110607548601</v>
      </c>
      <c r="AY3" s="15">
        <v>1.7178620256759229</v>
      </c>
      <c r="AZ3" s="15">
        <v>0.98264654931822049</v>
      </c>
      <c r="BA3" s="15">
        <v>82.937913478858988</v>
      </c>
      <c r="BB3" s="15">
        <v>2.5496210338959164</v>
      </c>
      <c r="BC3" s="15">
        <v>0.95281591679956112</v>
      </c>
      <c r="BD3" s="15">
        <v>0.29823306285280715</v>
      </c>
      <c r="BE3" s="15">
        <v>1816.8909143726764</v>
      </c>
      <c r="BF3" s="15">
        <v>0.98116292265817484</v>
      </c>
      <c r="BG3" s="3">
        <v>1E-3</v>
      </c>
      <c r="BH3" s="3">
        <v>0</v>
      </c>
      <c r="BI3" s="14">
        <v>7.4111171645570725E-2</v>
      </c>
      <c r="BJ3" s="2"/>
    </row>
    <row r="4" spans="1:62" s="4" customFormat="1" ht="13" x14ac:dyDescent="0.3">
      <c r="A4" s="1">
        <v>43299</v>
      </c>
      <c r="B4" s="2" t="s">
        <v>25</v>
      </c>
      <c r="C4" s="2">
        <v>18675</v>
      </c>
      <c r="D4" s="2">
        <v>17450</v>
      </c>
      <c r="E4" s="6">
        <v>44.5</v>
      </c>
      <c r="F4" s="6">
        <v>2383</v>
      </c>
      <c r="G4" s="8">
        <v>0.79146341460000003</v>
      </c>
      <c r="H4" s="2">
        <v>0.08</v>
      </c>
      <c r="I4" s="9">
        <v>0.10107858243887551</v>
      </c>
      <c r="J4" s="8">
        <v>4.945849467881736</v>
      </c>
      <c r="K4" s="16">
        <v>0.13338970846844297</v>
      </c>
      <c r="L4" s="16">
        <v>0.80991868356123098</v>
      </c>
      <c r="M4" s="16">
        <v>12.778306276853749</v>
      </c>
      <c r="N4" s="16">
        <v>0.19419211072525983</v>
      </c>
      <c r="O4" s="16">
        <v>0.89559906960505276</v>
      </c>
      <c r="P4" s="16">
        <v>0.30875019256611586</v>
      </c>
      <c r="Q4" s="16">
        <v>185.31667264962368</v>
      </c>
      <c r="R4" s="16">
        <v>0.64342889293295669</v>
      </c>
      <c r="S4" s="3">
        <v>1.6000000000000001E-3</v>
      </c>
      <c r="T4" s="3">
        <v>3.0000000000000001E-5</v>
      </c>
      <c r="U4" s="14">
        <v>2.3884709692390854E-3</v>
      </c>
      <c r="V4" s="2"/>
      <c r="W4" s="2">
        <v>7250</v>
      </c>
      <c r="X4" s="2">
        <v>6725</v>
      </c>
      <c r="Y4" s="2">
        <v>6.2</v>
      </c>
      <c r="Z4" s="2">
        <v>855</v>
      </c>
      <c r="AA4" s="8">
        <v>2.09</v>
      </c>
      <c r="AB4" s="8">
        <v>1.46</v>
      </c>
      <c r="AC4" s="4">
        <v>0.69856459330143539</v>
      </c>
      <c r="AD4" s="16">
        <v>4.3712963862525847</v>
      </c>
      <c r="AE4" s="16">
        <v>0.16350536474953511</v>
      </c>
      <c r="AF4" s="16">
        <v>0.97664427161750489</v>
      </c>
      <c r="AG4" s="16">
        <v>10.421615437290223</v>
      </c>
      <c r="AH4" s="16">
        <v>0.26855116222447789</v>
      </c>
      <c r="AI4" s="16">
        <v>0.94148735680823004</v>
      </c>
      <c r="AJ4" s="16">
        <v>0.35782826998393502</v>
      </c>
      <c r="AK4" s="16">
        <v>172.94550659661132</v>
      </c>
      <c r="AL4" s="16">
        <v>0.99637446464108403</v>
      </c>
      <c r="AM4" s="11">
        <v>4.0000000000000002E-4</v>
      </c>
      <c r="AN4" s="3">
        <v>1.5E-3</v>
      </c>
      <c r="AO4" s="14">
        <v>5.807627539006445E-2</v>
      </c>
      <c r="AP4" s="2"/>
      <c r="AQ4" s="2">
        <v>23200</v>
      </c>
      <c r="AR4" s="2">
        <v>16433.333330000001</v>
      </c>
      <c r="AS4" s="2">
        <v>55</v>
      </c>
      <c r="AT4" s="6">
        <v>2371</v>
      </c>
      <c r="AU4" s="8">
        <v>3.17</v>
      </c>
      <c r="AV4" s="8">
        <v>2.17</v>
      </c>
      <c r="AW4" s="4">
        <v>0.68454258675078861</v>
      </c>
      <c r="AX4" s="15">
        <v>22.008105140267872</v>
      </c>
      <c r="AY4" s="15">
        <v>2.42327194082876</v>
      </c>
      <c r="AZ4" s="15">
        <v>0.92779699376996316</v>
      </c>
      <c r="BA4" s="15">
        <v>73.376237988852552</v>
      </c>
      <c r="BB4" s="15">
        <v>3.3512720496842219</v>
      </c>
      <c r="BC4" s="15">
        <v>0.85854888374243488</v>
      </c>
      <c r="BD4" s="15">
        <v>0.25149482689326175</v>
      </c>
      <c r="BE4" s="15">
        <v>2381.0123931582216</v>
      </c>
      <c r="BF4" s="15">
        <v>0.97969171391725685</v>
      </c>
      <c r="BG4" s="3">
        <v>2.2000000000000001E-3</v>
      </c>
      <c r="BH4" s="3">
        <v>8.0000000000000004E-4</v>
      </c>
      <c r="BI4" s="14">
        <v>8.459364935927989E-2</v>
      </c>
    </row>
    <row r="5" spans="1:62" s="4" customFormat="1" ht="13" x14ac:dyDescent="0.3">
      <c r="A5" s="5">
        <v>43341</v>
      </c>
      <c r="B5" s="2" t="s">
        <v>25</v>
      </c>
      <c r="C5" s="4">
        <v>23100</v>
      </c>
      <c r="D5" s="4">
        <v>21350</v>
      </c>
      <c r="E5" s="7">
        <v>26</v>
      </c>
      <c r="F5" s="7">
        <v>1125.5411260000001</v>
      </c>
      <c r="G5" s="9">
        <v>0.53658536590000006</v>
      </c>
      <c r="H5" s="4">
        <v>0.08</v>
      </c>
      <c r="I5" s="9">
        <v>0.14909090907803305</v>
      </c>
      <c r="J5" s="9">
        <v>5.7201156563719939</v>
      </c>
      <c r="K5" s="17">
        <v>0.28210978425186012</v>
      </c>
      <c r="L5" s="17">
        <v>0.9147822579992344</v>
      </c>
      <c r="M5" s="17">
        <v>14.785893673105477</v>
      </c>
      <c r="N5" s="17">
        <v>0.44130822974715583</v>
      </c>
      <c r="O5" s="17">
        <v>0.85212367076112927</v>
      </c>
      <c r="P5" s="17">
        <v>0.32118320024766517</v>
      </c>
      <c r="Q5" s="17">
        <v>296.74343489886769</v>
      </c>
      <c r="R5" s="17">
        <v>0.93524452322477858</v>
      </c>
      <c r="S5" s="3">
        <v>1.7190894238495941E-3</v>
      </c>
      <c r="T5" s="3">
        <v>1.0565541493054006E-3</v>
      </c>
      <c r="U5" s="14">
        <v>2.9646110277268423E-3</v>
      </c>
      <c r="W5" s="4">
        <v>8625</v>
      </c>
      <c r="X5" s="4">
        <v>7900</v>
      </c>
      <c r="Y5" s="4">
        <v>10.4</v>
      </c>
      <c r="Z5" s="4">
        <v>1205.7971010000001</v>
      </c>
      <c r="AA5" s="9">
        <v>1.99</v>
      </c>
      <c r="AB5" s="9">
        <v>0.47</v>
      </c>
      <c r="AC5" s="4">
        <v>0.23618090452261306</v>
      </c>
      <c r="AD5" s="17">
        <v>3.0135735915521185</v>
      </c>
      <c r="AE5" s="17">
        <v>0.53829326432714519</v>
      </c>
      <c r="AF5" s="17">
        <v>0.71166924952878463</v>
      </c>
      <c r="AG5" s="17">
        <v>10.694324455340212</v>
      </c>
      <c r="AH5" s="17">
        <v>0.72902642990249389</v>
      </c>
      <c r="AI5" s="17">
        <v>0.57048755518208405</v>
      </c>
      <c r="AJ5" s="17">
        <v>0.23740761367416227</v>
      </c>
      <c r="AK5" s="17">
        <v>483.18240370060914</v>
      </c>
      <c r="AL5" s="17">
        <v>0.87101349002696882</v>
      </c>
      <c r="AM5" s="11">
        <v>2.036691826439967E-3</v>
      </c>
      <c r="AN5" s="3">
        <v>2.1527108729024032E-2</v>
      </c>
      <c r="AO5" s="14">
        <v>3.0861389169444975E-2</v>
      </c>
      <c r="AQ5" s="4">
        <v>30700</v>
      </c>
      <c r="AR5" s="4">
        <v>26050</v>
      </c>
      <c r="AS5" s="4">
        <v>42</v>
      </c>
      <c r="AT5" s="7">
        <v>1368.078176</v>
      </c>
      <c r="AU5" s="9">
        <v>3.404761905</v>
      </c>
      <c r="AV5" s="9">
        <v>2.69047619</v>
      </c>
      <c r="AW5" s="4">
        <v>0.79020979001467062</v>
      </c>
      <c r="AX5" s="15">
        <v>37.014724421740326</v>
      </c>
      <c r="AY5" s="15">
        <v>1.9803275548840689</v>
      </c>
      <c r="AZ5" s="15">
        <v>0.97576617341100724</v>
      </c>
      <c r="BA5" s="15">
        <v>97.652797662136678</v>
      </c>
      <c r="BB5" s="15">
        <v>3.0543503534693306</v>
      </c>
      <c r="BC5" s="15">
        <v>0.93590972671670558</v>
      </c>
      <c r="BD5" s="15">
        <v>0.32136469625831854</v>
      </c>
      <c r="BE5" s="15">
        <v>2024.9611465898929</v>
      </c>
      <c r="BF5" s="15">
        <v>0.99950475756576584</v>
      </c>
      <c r="BG5" s="3">
        <v>3.4482084670559017E-3</v>
      </c>
      <c r="BH5" s="3">
        <v>8.8937694256142254E-3</v>
      </c>
      <c r="BI5" s="14">
        <v>4.0495732384359336E-2</v>
      </c>
      <c r="BJ5" s="2"/>
    </row>
    <row r="6" spans="1:62" s="4" customFormat="1" ht="13" x14ac:dyDescent="0.3">
      <c r="A6" s="5">
        <v>43369</v>
      </c>
      <c r="B6" s="2" t="s">
        <v>25</v>
      </c>
      <c r="C6" s="4">
        <v>19975</v>
      </c>
      <c r="D6" s="4">
        <v>18525</v>
      </c>
      <c r="E6" s="7">
        <v>30.5</v>
      </c>
      <c r="F6" s="7">
        <v>1526.9086359999999</v>
      </c>
      <c r="G6" s="9">
        <v>0.67500000000000004</v>
      </c>
      <c r="H6" s="4">
        <v>0.08</v>
      </c>
      <c r="I6" s="9">
        <v>0.11851851851851851</v>
      </c>
      <c r="J6" s="9">
        <v>1.3272695958370551</v>
      </c>
      <c r="K6" s="17">
        <v>0.47415285912170679</v>
      </c>
      <c r="L6" s="17">
        <v>0.75153075517517764</v>
      </c>
      <c r="M6" s="17">
        <v>8.1687974091385041</v>
      </c>
      <c r="N6" s="17">
        <v>0.54900294151518791</v>
      </c>
      <c r="O6" s="17">
        <v>0.80736119111683702</v>
      </c>
      <c r="P6" s="17">
        <v>0.12859371980764728</v>
      </c>
      <c r="Q6" s="17">
        <v>499.08809598563528</v>
      </c>
      <c r="R6" s="17">
        <v>0.62095084855343219</v>
      </c>
      <c r="S6" s="3">
        <v>1.9418104650713549E-3</v>
      </c>
      <c r="T6" s="3">
        <v>4.1381171327677514E-4</v>
      </c>
      <c r="U6" s="3">
        <v>1.0772413091108197E-3</v>
      </c>
      <c r="W6" s="4">
        <v>13025</v>
      </c>
      <c r="X6" s="4">
        <v>11875</v>
      </c>
      <c r="Y6" s="4">
        <v>9.1999999999999993</v>
      </c>
      <c r="Z6" s="4">
        <v>706.33397309999998</v>
      </c>
      <c r="AA6" s="9">
        <v>2.21</v>
      </c>
      <c r="AB6" s="9">
        <v>2.21</v>
      </c>
      <c r="AC6" s="4">
        <v>1</v>
      </c>
      <c r="AD6" s="17">
        <v>7.4009966040418167</v>
      </c>
      <c r="AE6" s="17">
        <v>0.11786044645784123</v>
      </c>
      <c r="AF6" s="17">
        <v>0.96092437212978743</v>
      </c>
      <c r="AG6" s="17">
        <v>13.607530199577933</v>
      </c>
      <c r="AH6" s="17">
        <v>0.2443502039047053</v>
      </c>
      <c r="AI6" s="17">
        <v>0.93309117726542001</v>
      </c>
      <c r="AJ6" s="17">
        <v>0.4841708599649272</v>
      </c>
      <c r="AK6" s="17">
        <v>128.62674776922739</v>
      </c>
      <c r="AL6" s="17">
        <v>0.9886312939797528</v>
      </c>
      <c r="AM6" s="11">
        <v>2.0710361346364986E-3</v>
      </c>
      <c r="AN6" s="3">
        <v>1.242645460990322E-2</v>
      </c>
      <c r="AO6" s="14">
        <v>3.9666368199933161E-2</v>
      </c>
      <c r="AP6" s="4" t="s">
        <v>28</v>
      </c>
      <c r="AQ6" s="4">
        <v>30650</v>
      </c>
      <c r="AR6" s="4">
        <v>26350</v>
      </c>
      <c r="AS6" s="4">
        <v>36</v>
      </c>
      <c r="AT6" s="7">
        <v>1174.551387</v>
      </c>
      <c r="AU6" s="9">
        <v>2.4750000000000001</v>
      </c>
      <c r="AV6" s="9">
        <v>2.0750000000000002</v>
      </c>
      <c r="AW6" s="4">
        <v>0.83838383838383845</v>
      </c>
      <c r="AX6" s="15">
        <v>32.801623799853388</v>
      </c>
      <c r="AY6" s="15">
        <v>1.549953843979653</v>
      </c>
      <c r="AZ6" s="15">
        <v>0.98819216591603798</v>
      </c>
      <c r="BA6" s="15">
        <v>84.707873741827896</v>
      </c>
      <c r="BB6" s="15">
        <v>2.4133240371822389</v>
      </c>
      <c r="BC6" s="15">
        <v>0.95993392800943589</v>
      </c>
      <c r="BD6" s="15">
        <v>0.32771659646356033</v>
      </c>
      <c r="BE6" s="15">
        <v>1631.1186015161809</v>
      </c>
      <c r="BF6" s="15">
        <v>0.99572366718078698</v>
      </c>
      <c r="BG6" s="3">
        <v>4.1768412140899321E-3</v>
      </c>
      <c r="BH6" s="3">
        <v>1.3821699340360816E-2</v>
      </c>
      <c r="BI6" s="14">
        <v>3.1050769177150106E-2</v>
      </c>
      <c r="BJ6" s="2"/>
    </row>
    <row r="7" spans="1:62" s="4" customFormat="1" ht="13" x14ac:dyDescent="0.3">
      <c r="A7" s="5">
        <v>43397</v>
      </c>
      <c r="B7" s="4" t="s">
        <v>25</v>
      </c>
      <c r="C7" s="4">
        <v>26250</v>
      </c>
      <c r="D7" s="4">
        <v>24375</v>
      </c>
      <c r="E7" s="7">
        <v>27.5</v>
      </c>
      <c r="F7" s="7">
        <v>1047.619048</v>
      </c>
      <c r="G7" s="9">
        <v>0.61250000000000004</v>
      </c>
      <c r="H7" s="4">
        <v>0.08</v>
      </c>
      <c r="I7" s="9">
        <v>0.13061224489795917</v>
      </c>
      <c r="J7" s="9">
        <v>1.8073585340041858</v>
      </c>
      <c r="K7" s="17">
        <v>1.9220531631573252</v>
      </c>
      <c r="L7" s="17">
        <v>0.70738922807599713</v>
      </c>
      <c r="M7" s="17">
        <v>15.632683974054325</v>
      </c>
      <c r="N7" s="17">
        <v>2.144545399554413</v>
      </c>
      <c r="O7" s="17">
        <v>0.64021289231985168</v>
      </c>
      <c r="P7" s="17">
        <v>9.0157327382744193E-2</v>
      </c>
      <c r="Q7" s="17">
        <v>1916.9880188495947</v>
      </c>
      <c r="R7" s="17">
        <v>0.68006867760182521</v>
      </c>
      <c r="S7" s="10">
        <v>6.3279318648023976E-4</v>
      </c>
      <c r="T7" s="12">
        <v>9.6292480348421725E-3</v>
      </c>
      <c r="U7" s="10">
        <v>1.1019780665296442E-3</v>
      </c>
      <c r="W7" s="4">
        <v>11150</v>
      </c>
      <c r="X7" s="4">
        <v>10150</v>
      </c>
      <c r="Y7" s="4">
        <v>9</v>
      </c>
      <c r="Z7" s="4">
        <v>807.17488790000004</v>
      </c>
      <c r="AA7" s="4">
        <v>2.210365854</v>
      </c>
      <c r="AB7" s="4">
        <v>2.210365854</v>
      </c>
      <c r="AC7" s="4">
        <v>1</v>
      </c>
      <c r="AD7" s="17">
        <v>6.2974429121849402</v>
      </c>
      <c r="AE7" s="17">
        <v>0.48167708203118564</v>
      </c>
      <c r="AF7" s="17">
        <v>0.96630857072047127</v>
      </c>
      <c r="AG7" s="17">
        <v>18.935817194245523</v>
      </c>
      <c r="AH7" s="17">
        <v>0.69443254058064063</v>
      </c>
      <c r="AI7" s="17">
        <v>0.92680419994051466</v>
      </c>
      <c r="AJ7" s="17">
        <v>0.28120783127894283</v>
      </c>
      <c r="AK7" s="17">
        <v>486.90430947965257</v>
      </c>
      <c r="AL7" s="17">
        <v>0.99171671959065433</v>
      </c>
      <c r="AM7" s="11">
        <v>1.0472111165441445E-3</v>
      </c>
      <c r="AN7" s="11">
        <v>0.56108017144296929</v>
      </c>
      <c r="AO7" s="14">
        <v>9.0234124026399215E-2</v>
      </c>
      <c r="AP7" s="8" t="s">
        <v>28</v>
      </c>
      <c r="AQ7" s="4">
        <v>27000</v>
      </c>
      <c r="AR7" s="4">
        <v>23000</v>
      </c>
      <c r="AS7" s="4">
        <v>36</v>
      </c>
      <c r="AT7" s="4">
        <v>1333.333333</v>
      </c>
      <c r="AU7" s="4">
        <v>4.4190476189999996</v>
      </c>
      <c r="AV7" s="4">
        <v>2.5095238100000001</v>
      </c>
      <c r="AW7" s="4">
        <v>0.56788793114836089</v>
      </c>
      <c r="AX7" s="15">
        <v>26.96043163540806</v>
      </c>
      <c r="AY7" s="15">
        <v>1.2366508837687615</v>
      </c>
      <c r="AZ7" s="15">
        <v>0.9870607151286156</v>
      </c>
      <c r="BA7" s="15">
        <v>68.803746908258034</v>
      </c>
      <c r="BB7" s="15">
        <v>1.9399947608832855</v>
      </c>
      <c r="BC7" s="15">
        <v>0.95662956243091424</v>
      </c>
      <c r="BD7" s="15">
        <v>0.33141394555841219</v>
      </c>
      <c r="BE7" s="15">
        <v>1302.5309879957863</v>
      </c>
      <c r="BF7" s="15">
        <v>0.99623579087972014</v>
      </c>
      <c r="BG7" s="10">
        <v>1.617845670144233E-3</v>
      </c>
      <c r="BH7" s="12">
        <v>0.12555211199870989</v>
      </c>
      <c r="BI7" s="13">
        <v>6.7226462769218967E-2</v>
      </c>
      <c r="BJ7" s="2"/>
    </row>
    <row r="8" spans="1:62" s="4" customFormat="1" ht="13" x14ac:dyDescent="0.3">
      <c r="A8" s="5">
        <v>43439</v>
      </c>
      <c r="B8" s="4" t="s">
        <v>25</v>
      </c>
      <c r="C8" s="2">
        <v>18750</v>
      </c>
      <c r="D8" s="4">
        <v>17450</v>
      </c>
      <c r="E8" s="7">
        <v>23</v>
      </c>
      <c r="F8" s="7">
        <v>1226.666667</v>
      </c>
      <c r="G8" s="9">
        <v>0.58536585370000005</v>
      </c>
      <c r="H8" s="4">
        <v>0.08</v>
      </c>
      <c r="I8" s="9">
        <v>0.1366666666569861</v>
      </c>
      <c r="J8" s="9">
        <v>1.5756083285773377</v>
      </c>
      <c r="K8" s="17">
        <v>0.50304961759116917</v>
      </c>
      <c r="L8" s="17">
        <v>0.78900798864771726</v>
      </c>
      <c r="M8" s="17">
        <v>8.5591279182500539</v>
      </c>
      <c r="N8" s="17">
        <v>0.60148887232120396</v>
      </c>
      <c r="O8" s="17">
        <v>0.78229825664142938</v>
      </c>
      <c r="P8" s="17">
        <v>0.1420562281149044</v>
      </c>
      <c r="Q8" s="17">
        <v>520.89477189495233</v>
      </c>
      <c r="R8" s="17">
        <v>0.67527573872342506</v>
      </c>
      <c r="S8" s="10">
        <v>2.5581673006656527E-4</v>
      </c>
      <c r="T8" s="3">
        <v>3.0926893891811543E-3</v>
      </c>
      <c r="U8" s="3">
        <v>5.8122225531144836E-4</v>
      </c>
      <c r="V8" s="3"/>
      <c r="W8" s="4">
        <v>10850</v>
      </c>
      <c r="X8" s="4">
        <v>9675</v>
      </c>
      <c r="Y8" s="4">
        <v>5.6</v>
      </c>
      <c r="Z8" s="4">
        <v>516.12903229999995</v>
      </c>
      <c r="AA8" s="4">
        <v>2.25</v>
      </c>
      <c r="AB8" s="9">
        <v>2.25</v>
      </c>
      <c r="AC8" s="4">
        <v>1</v>
      </c>
      <c r="AD8" s="17">
        <v>7.6188066795389577</v>
      </c>
      <c r="AE8" s="17">
        <v>0.34527126705535877</v>
      </c>
      <c r="AF8" s="17">
        <v>0.96563052802686622</v>
      </c>
      <c r="AG8" s="17">
        <v>19.004954849525923</v>
      </c>
      <c r="AH8" s="17">
        <v>0.55160013791015716</v>
      </c>
      <c r="AI8" s="17">
        <v>0.90890588380202297</v>
      </c>
      <c r="AJ8" s="17">
        <v>0.3366009031513168</v>
      </c>
      <c r="AK8" s="17">
        <v>359.38549760850333</v>
      </c>
      <c r="AL8" s="17">
        <v>0.99150184150203269</v>
      </c>
      <c r="AM8" s="12">
        <v>1.1564529000635637E-3</v>
      </c>
      <c r="AN8" s="14">
        <v>0.4496982838463095</v>
      </c>
      <c r="AO8" s="14">
        <v>8.7341787145648428E-2</v>
      </c>
      <c r="AP8" s="3" t="s">
        <v>28</v>
      </c>
      <c r="AQ8" s="4">
        <v>26150</v>
      </c>
      <c r="AR8" s="4">
        <v>21750</v>
      </c>
      <c r="AS8" s="4">
        <v>45</v>
      </c>
      <c r="AT8" s="4">
        <v>1720.8413</v>
      </c>
      <c r="AU8" s="7">
        <v>4.6749999999999998</v>
      </c>
      <c r="AV8" s="9">
        <v>3.1749999999999998</v>
      </c>
      <c r="AW8" s="4">
        <v>0.67914438502673791</v>
      </c>
      <c r="AX8" s="15">
        <v>39.90320617275696</v>
      </c>
      <c r="AY8" s="15">
        <v>1.3155887412602754</v>
      </c>
      <c r="AZ8" s="15">
        <v>0.8324620857078372</v>
      </c>
      <c r="BA8" s="15">
        <v>86.931809100001274</v>
      </c>
      <c r="BB8" s="15">
        <v>2.333120347001866</v>
      </c>
      <c r="BC8" s="15">
        <v>0.715563397829314</v>
      </c>
      <c r="BD8" s="15">
        <v>0.38335796017338408</v>
      </c>
      <c r="BE8" s="15">
        <v>1360.7605463891286</v>
      </c>
      <c r="BF8" s="15">
        <v>0.91031859435712714</v>
      </c>
      <c r="BG8" s="14">
        <v>2.0705587913566058E-3</v>
      </c>
      <c r="BH8" s="14">
        <v>9.1198836721044813E-2</v>
      </c>
      <c r="BI8" s="14">
        <v>4.8660807635732238E-2</v>
      </c>
    </row>
    <row r="9" spans="1:62" s="4" customFormat="1" ht="13" x14ac:dyDescent="0.3">
      <c r="A9" s="5">
        <v>43453</v>
      </c>
      <c r="B9" s="4" t="s">
        <v>25</v>
      </c>
      <c r="C9" s="4">
        <v>11075</v>
      </c>
      <c r="D9" s="4">
        <v>10300</v>
      </c>
      <c r="E9" s="7">
        <v>21.5</v>
      </c>
      <c r="F9" s="7">
        <v>1941.3092549999999</v>
      </c>
      <c r="G9" s="9">
        <v>0.53749999999999998</v>
      </c>
      <c r="H9" s="4">
        <v>0.08</v>
      </c>
      <c r="I9" s="9">
        <v>0.14883720930232558</v>
      </c>
      <c r="J9" s="9">
        <v>2.0615425437151966</v>
      </c>
      <c r="K9" s="17">
        <v>4.2272685096867532E-2</v>
      </c>
      <c r="L9" s="17">
        <v>0.87651806303256008</v>
      </c>
      <c r="M9" s="17">
        <v>4.6718300638140704</v>
      </c>
      <c r="N9" s="17">
        <v>6.9051754785692074E-2</v>
      </c>
      <c r="O9" s="17">
        <v>0.90064235733545417</v>
      </c>
      <c r="P9" s="17">
        <v>0.36165431328577008</v>
      </c>
      <c r="Q9" s="17">
        <v>57.539802806774169</v>
      </c>
      <c r="R9" s="17">
        <v>0.7839659713023891</v>
      </c>
      <c r="S9" s="10">
        <v>1.726282912580553E-4</v>
      </c>
      <c r="T9" s="10">
        <v>7.1703124738150246E-4</v>
      </c>
      <c r="U9" s="10">
        <v>3.0279259187810802E-4</v>
      </c>
      <c r="W9" s="4">
        <v>10625</v>
      </c>
      <c r="X9" s="4">
        <v>9375</v>
      </c>
      <c r="Y9" s="4">
        <v>5.6</v>
      </c>
      <c r="Z9" s="4">
        <v>527.05882350000002</v>
      </c>
      <c r="AA9" s="4">
        <v>2.25</v>
      </c>
      <c r="AB9" s="4">
        <v>2.25</v>
      </c>
      <c r="AC9" s="4">
        <v>1</v>
      </c>
      <c r="AD9" s="17">
        <v>6.7741283656440894</v>
      </c>
      <c r="AE9" s="17">
        <v>5.5555359958006596E-2</v>
      </c>
      <c r="AF9" s="17">
        <v>0.98084670071142976</v>
      </c>
      <c r="AG9" s="17">
        <v>10.971068736318172</v>
      </c>
      <c r="AH9" s="17">
        <v>0.13596861106686653</v>
      </c>
      <c r="AI9" s="17">
        <v>0.96076557990413591</v>
      </c>
      <c r="AJ9" s="17">
        <v>0.55029090369778733</v>
      </c>
      <c r="AK9" s="17">
        <v>72.403973026914031</v>
      </c>
      <c r="AL9" s="17">
        <v>0.99466585635082916</v>
      </c>
      <c r="AM9" s="12">
        <v>1.285502336809114E-3</v>
      </c>
      <c r="AN9" s="13">
        <v>0.11731351527508818</v>
      </c>
      <c r="AO9" s="13">
        <v>7.6588397640613912E-2</v>
      </c>
      <c r="AP9" s="4" t="s">
        <v>28</v>
      </c>
      <c r="AQ9" s="4">
        <v>26400</v>
      </c>
      <c r="AR9" s="4">
        <v>21750</v>
      </c>
      <c r="AS9" s="4">
        <v>42</v>
      </c>
      <c r="AT9" s="4">
        <v>1590.909091</v>
      </c>
      <c r="AU9" s="4">
        <v>4.3250000000000002</v>
      </c>
      <c r="AV9" s="4">
        <v>2.9</v>
      </c>
      <c r="AW9" s="4">
        <v>0.67052023121387283</v>
      </c>
      <c r="AX9" s="15">
        <v>36.187109655858706</v>
      </c>
      <c r="AY9" s="15">
        <v>1.6133181353527875</v>
      </c>
      <c r="AZ9" s="15">
        <v>0.98898677805263435</v>
      </c>
      <c r="BA9" s="15">
        <v>91.778368640096474</v>
      </c>
      <c r="BB9" s="15">
        <v>2.5391311631306817</v>
      </c>
      <c r="BC9" s="15">
        <v>0.96091040644632453</v>
      </c>
      <c r="BD9" s="15">
        <v>0.33382184052564323</v>
      </c>
      <c r="BE9" s="15">
        <v>1706.416465569866</v>
      </c>
      <c r="BF9" s="15">
        <v>0.99616624339251048</v>
      </c>
      <c r="BG9" s="13">
        <v>2.3372965590126916E-3</v>
      </c>
      <c r="BH9" s="13">
        <v>0.11619607149662056</v>
      </c>
      <c r="BI9" s="13">
        <v>4.8781399972015797E-2</v>
      </c>
    </row>
    <row r="10" spans="1:62" s="4" customFormat="1" ht="13" x14ac:dyDescent="0.3">
      <c r="A10" s="5">
        <v>43501</v>
      </c>
      <c r="B10" s="4" t="s">
        <v>25</v>
      </c>
      <c r="C10" s="4">
        <v>19350</v>
      </c>
      <c r="D10" s="4">
        <v>18025</v>
      </c>
      <c r="E10" s="7">
        <v>32</v>
      </c>
      <c r="F10" s="7">
        <v>1653.74677</v>
      </c>
      <c r="G10" s="9">
        <v>0.43048780489999999</v>
      </c>
      <c r="H10" s="4">
        <v>0.08</v>
      </c>
      <c r="I10" s="9">
        <v>0.18583569404151545</v>
      </c>
      <c r="J10" s="9">
        <v>3.6611515633131781</v>
      </c>
      <c r="K10" s="17">
        <v>0.39117586091823098</v>
      </c>
      <c r="L10" s="17">
        <v>0.84874532919816437</v>
      </c>
      <c r="M10" s="17">
        <v>14.326416565422791</v>
      </c>
      <c r="N10" s="17">
        <v>0.49682730336926023</v>
      </c>
      <c r="O10" s="17">
        <v>0.92697176151164673</v>
      </c>
      <c r="P10" s="17">
        <v>0.20289489005032865</v>
      </c>
      <c r="Q10" s="17">
        <v>443.83024020965559</v>
      </c>
      <c r="R10" s="17">
        <v>0.69146918604328533</v>
      </c>
      <c r="S10" s="10">
        <v>2.3863773638845056E-4</v>
      </c>
      <c r="T10" s="10">
        <v>4.7871662713269464E-4</v>
      </c>
      <c r="U10" s="10">
        <v>4.5155872147804193E-4</v>
      </c>
      <c r="W10" s="4">
        <v>7125</v>
      </c>
      <c r="X10" s="4">
        <v>6175</v>
      </c>
      <c r="Y10" s="4">
        <v>3.6</v>
      </c>
      <c r="Z10" s="4">
        <v>505.26315790000001</v>
      </c>
      <c r="AA10" s="4">
        <v>2.25</v>
      </c>
      <c r="AB10" s="4">
        <v>2.25</v>
      </c>
      <c r="AC10" s="4">
        <v>1</v>
      </c>
      <c r="AD10" s="17">
        <v>2.976063360638955</v>
      </c>
      <c r="AE10" s="17">
        <v>4.0129240850922607E-2</v>
      </c>
      <c r="AF10" s="17">
        <v>0.98762146423287134</v>
      </c>
      <c r="AG10" s="17">
        <v>5.6808017601099587</v>
      </c>
      <c r="AH10" s="17">
        <v>7.8190641517446202E-2</v>
      </c>
      <c r="AI10" s="17">
        <v>0.98235609875237151</v>
      </c>
      <c r="AJ10" s="17">
        <v>0.45286928653195546</v>
      </c>
      <c r="AK10" s="17">
        <v>52.304426854336221</v>
      </c>
      <c r="AL10" s="17">
        <v>0.97322713962133556</v>
      </c>
      <c r="AM10" s="12">
        <v>1.3744084232319652E-3</v>
      </c>
      <c r="AN10" s="13">
        <v>0.12062896670794139</v>
      </c>
      <c r="AO10" s="13">
        <v>0.11915522475905779</v>
      </c>
      <c r="AP10" s="4" t="s">
        <v>28</v>
      </c>
      <c r="AQ10" s="4">
        <v>23050</v>
      </c>
      <c r="AR10" s="4">
        <v>18850</v>
      </c>
      <c r="AS10" s="4">
        <v>37</v>
      </c>
      <c r="AT10" s="4">
        <v>1605.2060739999999</v>
      </c>
      <c r="AU10" s="4">
        <v>4.4249999999999998</v>
      </c>
      <c r="AV10" s="4">
        <v>1.6</v>
      </c>
      <c r="AW10" s="4">
        <v>0.36158192090395486</v>
      </c>
      <c r="AX10" s="15">
        <v>25.535511274420095</v>
      </c>
      <c r="AY10" s="15">
        <v>0.85663495832346115</v>
      </c>
      <c r="AZ10" s="15">
        <v>0.9647315346675962</v>
      </c>
      <c r="BA10" s="15">
        <v>58.691999245168518</v>
      </c>
      <c r="BB10" s="15">
        <v>1.4436508034477982</v>
      </c>
      <c r="BC10" s="15">
        <v>0.92596196084977034</v>
      </c>
      <c r="BD10" s="15">
        <v>0.36949818275172086</v>
      </c>
      <c r="BE10" s="15">
        <v>918.00551692620377</v>
      </c>
      <c r="BF10" s="15">
        <v>0.98099394993504485</v>
      </c>
      <c r="BG10" s="13">
        <v>2.5317201236517437E-3</v>
      </c>
      <c r="BH10" s="13">
        <v>3.2882988099197687E-2</v>
      </c>
      <c r="BI10" s="13">
        <v>9.6829693718374812E-2</v>
      </c>
      <c r="BJ10" s="2"/>
    </row>
    <row r="11" spans="1:62" s="4" customFormat="1" ht="13" x14ac:dyDescent="0.3">
      <c r="A11" s="1">
        <v>43271</v>
      </c>
      <c r="B11" s="2" t="s">
        <v>24</v>
      </c>
      <c r="C11" s="2">
        <v>5775</v>
      </c>
      <c r="D11" s="2">
        <v>5200</v>
      </c>
      <c r="E11" s="6">
        <v>27.5</v>
      </c>
      <c r="F11" s="6">
        <v>4762</v>
      </c>
      <c r="G11" s="8">
        <v>0.92500000000000004</v>
      </c>
      <c r="H11" s="2">
        <v>0.08</v>
      </c>
      <c r="I11" s="9">
        <v>8.6486486486486477E-2</v>
      </c>
      <c r="J11" s="8">
        <v>2.5599188522423706</v>
      </c>
      <c r="K11" s="16">
        <v>1.1922122618197591E-2</v>
      </c>
      <c r="L11" s="16">
        <v>0.92179478442580265</v>
      </c>
      <c r="M11" s="16">
        <v>3.9807433739283495</v>
      </c>
      <c r="N11" s="16">
        <v>3.0473137607488848E-2</v>
      </c>
      <c r="O11" s="16">
        <v>0.94880253326362329</v>
      </c>
      <c r="P11" s="16">
        <v>0.62617448248301066</v>
      </c>
      <c r="Q11" s="16">
        <v>17.682587286431907</v>
      </c>
      <c r="R11" s="16">
        <v>0.88636421477861838</v>
      </c>
      <c r="S11" s="3">
        <v>8.0000000000000004E-4</v>
      </c>
      <c r="T11" s="3">
        <v>1.8000000000000001E-4</v>
      </c>
      <c r="U11" s="3">
        <v>6.0374651450822037E-4</v>
      </c>
      <c r="V11" s="2"/>
      <c r="W11" s="2">
        <v>9950</v>
      </c>
      <c r="X11" s="2">
        <v>8100</v>
      </c>
      <c r="Y11" s="2">
        <v>19.600000000000001</v>
      </c>
      <c r="Z11" s="2">
        <v>1970</v>
      </c>
      <c r="AA11" s="8">
        <v>1.1599999999999999</v>
      </c>
      <c r="AB11" s="8">
        <v>0.02</v>
      </c>
      <c r="AC11" s="4">
        <v>1.7241379310344831E-2</v>
      </c>
      <c r="AD11" s="16">
        <v>5.6037354885645527</v>
      </c>
      <c r="AE11" s="16">
        <v>7.9656165934954087E-2</v>
      </c>
      <c r="AF11" s="16">
        <v>0.95192001117144254</v>
      </c>
      <c r="AG11" s="16">
        <v>9.9136371087378521</v>
      </c>
      <c r="AH11" s="16">
        <v>0.17302063888537386</v>
      </c>
      <c r="AI11" s="16">
        <v>0.91086315289851039</v>
      </c>
      <c r="AJ11" s="16">
        <v>0.49598931706139798</v>
      </c>
      <c r="AK11" s="16">
        <v>89.115585368070228</v>
      </c>
      <c r="AL11" s="16">
        <v>0.98792612127620738</v>
      </c>
      <c r="AM11" s="3">
        <v>4.0000000000000002E-4</v>
      </c>
      <c r="AN11" s="3">
        <v>2.5400000000000002E-3</v>
      </c>
      <c r="AO11" s="3">
        <v>8.0709659783866333E-4</v>
      </c>
      <c r="AP11" s="2"/>
      <c r="AQ11" s="2">
        <v>24650</v>
      </c>
      <c r="AR11" s="2">
        <v>18500</v>
      </c>
      <c r="AS11" s="2">
        <v>104</v>
      </c>
      <c r="AT11" s="6">
        <v>4219</v>
      </c>
      <c r="AU11" s="8">
        <v>1.2</v>
      </c>
      <c r="AV11" s="8">
        <v>0.17499999999999999</v>
      </c>
      <c r="AW11" s="4">
        <v>0.14583333333333334</v>
      </c>
      <c r="AX11" s="15">
        <v>32.68940610942181</v>
      </c>
      <c r="AY11" s="15">
        <v>2.4961721054115995</v>
      </c>
      <c r="AZ11" s="15">
        <v>0.98520586968676593</v>
      </c>
      <c r="BA11" s="15">
        <v>112.93442673798766</v>
      </c>
      <c r="BB11" s="15">
        <v>3.3944089138865574</v>
      </c>
      <c r="BC11" s="15">
        <v>0.95029260819776951</v>
      </c>
      <c r="BD11" s="15">
        <v>0.24596615914205242</v>
      </c>
      <c r="BE11" s="15">
        <v>2723.5999271768046</v>
      </c>
      <c r="BF11" s="15">
        <v>0.9948649006019683</v>
      </c>
      <c r="BG11" s="3">
        <v>1E-3</v>
      </c>
      <c r="BH11" s="3">
        <v>2.5000000000000001E-3</v>
      </c>
      <c r="BI11" s="14">
        <v>2.0372256400806956E-3</v>
      </c>
    </row>
    <row r="12" spans="1:62" s="4" customFormat="1" ht="13" x14ac:dyDescent="0.3">
      <c r="A12" s="1">
        <v>43285</v>
      </c>
      <c r="B12" s="2" t="s">
        <v>24</v>
      </c>
      <c r="C12" s="2">
        <v>5400</v>
      </c>
      <c r="D12" s="2">
        <v>5000</v>
      </c>
      <c r="E12" s="6"/>
      <c r="F12" s="6"/>
      <c r="G12" s="8">
        <v>0.625</v>
      </c>
      <c r="H12" s="2">
        <v>0.08</v>
      </c>
      <c r="I12" s="9">
        <v>0.128</v>
      </c>
      <c r="J12" s="8">
        <v>2.4575808124474627</v>
      </c>
      <c r="K12" s="16">
        <v>2.632021536542105E-3</v>
      </c>
      <c r="L12" s="16">
        <v>0.96437681188420288</v>
      </c>
      <c r="M12" s="16">
        <v>3.0892038551098144</v>
      </c>
      <c r="N12" s="16">
        <v>1.1624754948108551E-2</v>
      </c>
      <c r="O12" s="16">
        <v>0.96368371315663393</v>
      </c>
      <c r="P12" s="16">
        <v>0.72076423232169473</v>
      </c>
      <c r="Q12" s="16">
        <v>8.7322448893120317</v>
      </c>
      <c r="R12" s="16">
        <v>0.95184148548300229</v>
      </c>
      <c r="S12" s="3">
        <v>8.9999999999999998E-4</v>
      </c>
      <c r="T12" s="3">
        <v>3.0000000000000001E-5</v>
      </c>
      <c r="U12" s="3">
        <v>5.8707702915467897E-4</v>
      </c>
      <c r="V12" s="2" t="s">
        <v>26</v>
      </c>
      <c r="W12" s="2">
        <v>5725</v>
      </c>
      <c r="X12" s="2">
        <v>4825</v>
      </c>
      <c r="Y12" s="2"/>
      <c r="Z12" s="2"/>
      <c r="AA12" s="8">
        <v>0.67</v>
      </c>
      <c r="AB12" s="8">
        <v>1.2500000000000001E-2</v>
      </c>
      <c r="AC12" s="4">
        <v>1.8656716417910446E-2</v>
      </c>
      <c r="AD12" s="16">
        <v>2.3626651325702039</v>
      </c>
      <c r="AE12" s="16">
        <v>3.6067191134252453E-3</v>
      </c>
      <c r="AF12" s="16">
        <v>0.97701681292215281</v>
      </c>
      <c r="AG12" s="16">
        <v>3.0849330111706581</v>
      </c>
      <c r="AH12" s="16">
        <v>1.4035393533974289E-2</v>
      </c>
      <c r="AI12" s="16">
        <v>0.97432786576677755</v>
      </c>
      <c r="AJ12" s="16">
        <v>0.7179961171223912</v>
      </c>
      <c r="AK12" s="16">
        <v>9.1144888542922722</v>
      </c>
      <c r="AL12" s="16">
        <v>0.96819839906612404</v>
      </c>
      <c r="AM12" s="3">
        <v>5.9999999999999995E-4</v>
      </c>
      <c r="AN12" s="3">
        <v>1.4999999999999999E-4</v>
      </c>
      <c r="AO12" s="3">
        <v>8.9573278159432615E-4</v>
      </c>
      <c r="AP12" s="2" t="s">
        <v>27</v>
      </c>
      <c r="AQ12" s="2">
        <v>26000</v>
      </c>
      <c r="AR12" s="2">
        <v>19900</v>
      </c>
      <c r="AS12" s="2"/>
      <c r="AT12" s="6"/>
      <c r="AU12" s="8">
        <v>1.958</v>
      </c>
      <c r="AV12" s="8">
        <v>0.318</v>
      </c>
      <c r="AW12" s="4">
        <v>0.16241062308478038</v>
      </c>
      <c r="AX12" s="15">
        <v>33.577597073407958</v>
      </c>
      <c r="AY12" s="15">
        <v>2.3284818592518408</v>
      </c>
      <c r="AZ12" s="15">
        <v>0.9896698924814431</v>
      </c>
      <c r="BA12" s="15">
        <v>110.71281341719514</v>
      </c>
      <c r="BB12" s="15">
        <v>3.2215813916972471</v>
      </c>
      <c r="BC12" s="15">
        <v>0.95814007078814012</v>
      </c>
      <c r="BD12" s="15">
        <v>0.25705850577380412</v>
      </c>
      <c r="BE12" s="15">
        <v>2549.1517562755857</v>
      </c>
      <c r="BF12" s="15">
        <v>0.99374808355819955</v>
      </c>
      <c r="BG12" s="3">
        <v>6.9999999999999999E-4</v>
      </c>
      <c r="BH12" s="3">
        <v>1.1000000000000001E-3</v>
      </c>
      <c r="BI12" s="14">
        <v>1.6074552952844716E-3</v>
      </c>
    </row>
    <row r="13" spans="1:62" s="4" customFormat="1" ht="13" x14ac:dyDescent="0.3">
      <c r="A13" s="1">
        <v>43299</v>
      </c>
      <c r="B13" s="2" t="s">
        <v>24</v>
      </c>
      <c r="C13" s="2">
        <v>13200</v>
      </c>
      <c r="D13" s="2">
        <v>11750</v>
      </c>
      <c r="E13" s="6">
        <v>26.5</v>
      </c>
      <c r="F13" s="6">
        <v>2008</v>
      </c>
      <c r="G13" s="8">
        <v>0.88700000000000001</v>
      </c>
      <c r="H13" s="2">
        <v>0.08</v>
      </c>
      <c r="I13" s="9">
        <v>9.0191657271702363E-2</v>
      </c>
      <c r="J13" s="8">
        <v>3.8462050670537766</v>
      </c>
      <c r="K13" s="16">
        <v>4.0372759598426662E-3</v>
      </c>
      <c r="L13" s="16">
        <v>0.9348868034313742</v>
      </c>
      <c r="M13" s="16">
        <v>4.8929035301300541</v>
      </c>
      <c r="N13" s="16">
        <v>1.6819162992124548E-2</v>
      </c>
      <c r="O13" s="16">
        <v>0.94882341462199027</v>
      </c>
      <c r="P13" s="16">
        <v>0.6929421244041315</v>
      </c>
      <c r="Q13" s="16">
        <v>14.664067555855755</v>
      </c>
      <c r="R13" s="16">
        <v>0.85832835488618198</v>
      </c>
      <c r="S13" s="3">
        <v>1.4E-3</v>
      </c>
      <c r="T13" s="3">
        <v>2.3000000000000001E-4</v>
      </c>
      <c r="U13" s="3">
        <v>7.8857182282638717E-4</v>
      </c>
      <c r="V13" s="2"/>
      <c r="W13" s="2">
        <v>4275</v>
      </c>
      <c r="X13" s="2">
        <v>3675</v>
      </c>
      <c r="Y13" s="2">
        <v>8.4</v>
      </c>
      <c r="Z13" s="2">
        <v>1965</v>
      </c>
      <c r="AA13" s="8">
        <v>0.113</v>
      </c>
      <c r="AB13" s="8">
        <v>0</v>
      </c>
      <c r="AC13" s="4">
        <v>0</v>
      </c>
      <c r="AD13" s="16">
        <v>1.6940793675238413</v>
      </c>
      <c r="AE13" s="16">
        <v>6.3088332401930944E-3</v>
      </c>
      <c r="AF13" s="16">
        <v>0.8415372363504986</v>
      </c>
      <c r="AG13" s="16">
        <v>2.3036143016824728</v>
      </c>
      <c r="AH13" s="16">
        <v>2.2799274993825377E-2</v>
      </c>
      <c r="AI13" s="16">
        <v>0.77054868842987456</v>
      </c>
      <c r="AJ13" s="16">
        <v>0.66990639210905178</v>
      </c>
      <c r="AK13" s="16">
        <v>9.4709255875198615</v>
      </c>
      <c r="AL13" s="16">
        <v>0.8640646532046995</v>
      </c>
      <c r="AM13" s="3">
        <v>1.1000000000000001E-3</v>
      </c>
      <c r="AN13" s="3">
        <v>2.0000000000000002E-5</v>
      </c>
      <c r="AO13" s="3">
        <v>6.4121914352390918E-4</v>
      </c>
      <c r="AP13" s="2"/>
      <c r="AQ13" s="2">
        <v>25000</v>
      </c>
      <c r="AR13" s="2">
        <v>19250</v>
      </c>
      <c r="AS13" s="2">
        <v>59</v>
      </c>
      <c r="AT13" s="6">
        <v>2360</v>
      </c>
      <c r="AU13" s="8">
        <v>2.1219999999999999</v>
      </c>
      <c r="AV13" s="8">
        <v>0.19500000000000001</v>
      </c>
      <c r="AW13" s="4">
        <v>9.1894439208294071E-2</v>
      </c>
      <c r="AX13" s="15">
        <v>27.561048474953807</v>
      </c>
      <c r="AY13" s="15">
        <v>1.7225554128768199</v>
      </c>
      <c r="AZ13" s="15">
        <v>0.97307022764392503</v>
      </c>
      <c r="BA13" s="15">
        <v>77.374585520140229</v>
      </c>
      <c r="BB13" s="15">
        <v>2.5679269181769815</v>
      </c>
      <c r="BC13" s="15">
        <v>0.92695342109477763</v>
      </c>
      <c r="BD13" s="15">
        <v>0.29851083580049309</v>
      </c>
      <c r="BE13" s="15">
        <v>1775.2291618691552</v>
      </c>
      <c r="BF13" s="15">
        <v>0.99017358962201374</v>
      </c>
      <c r="BG13" s="3">
        <v>6.6E-3</v>
      </c>
      <c r="BH13" s="3">
        <v>2.5000000000000001E-3</v>
      </c>
      <c r="BI13" s="14">
        <v>2.1652571887254696E-3</v>
      </c>
      <c r="BJ13" s="2" t="s">
        <v>27</v>
      </c>
    </row>
    <row r="14" spans="1:62" s="4" customFormat="1" ht="13" x14ac:dyDescent="0.3">
      <c r="A14" s="1">
        <v>43313</v>
      </c>
      <c r="B14" s="2" t="s">
        <v>24</v>
      </c>
      <c r="C14" s="2">
        <v>10375</v>
      </c>
      <c r="D14" s="2">
        <v>9225</v>
      </c>
      <c r="E14" s="6">
        <v>22</v>
      </c>
      <c r="F14" s="6">
        <v>2120.4819280000002</v>
      </c>
      <c r="G14" s="8">
        <v>0.57499999999999996</v>
      </c>
      <c r="H14" s="2">
        <v>0.08</v>
      </c>
      <c r="I14" s="9">
        <v>0.1391304347826087</v>
      </c>
      <c r="J14" s="8">
        <v>1.2097880339194529</v>
      </c>
      <c r="K14" s="16">
        <v>4.018606058469356E-2</v>
      </c>
      <c r="L14" s="16">
        <v>0.85857585755915122</v>
      </c>
      <c r="M14" s="16">
        <v>2.6538066830986358</v>
      </c>
      <c r="N14" s="16">
        <v>7.077566246291897E-2</v>
      </c>
      <c r="O14" s="16">
        <v>0.79266873869271948</v>
      </c>
      <c r="P14" s="16">
        <v>0.40013955141767577</v>
      </c>
      <c r="Q14" s="16">
        <v>39.457294688465652</v>
      </c>
      <c r="R14" s="16">
        <v>0.91355081271429051</v>
      </c>
      <c r="S14" s="3">
        <v>5.9999999999999995E-4</v>
      </c>
      <c r="T14" s="3">
        <v>6.0000000000000002E-5</v>
      </c>
      <c r="U14" s="3">
        <v>6.645540931402037E-4</v>
      </c>
      <c r="V14" s="2"/>
      <c r="W14" s="2">
        <v>3875</v>
      </c>
      <c r="X14" s="2">
        <v>3400</v>
      </c>
      <c r="Y14" s="2">
        <v>2.4</v>
      </c>
      <c r="Z14" s="2">
        <v>619.35483869999996</v>
      </c>
      <c r="AA14" s="8">
        <v>0.125</v>
      </c>
      <c r="AB14" s="8">
        <v>0</v>
      </c>
      <c r="AC14" s="4">
        <v>0</v>
      </c>
      <c r="AD14" s="16">
        <v>5.0815864869995488</v>
      </c>
      <c r="AE14" s="16">
        <v>3.5030884455028671E-4</v>
      </c>
      <c r="AF14" s="16">
        <v>0.8566912946390659</v>
      </c>
      <c r="AG14" s="16">
        <v>4.4407409370710216</v>
      </c>
      <c r="AH14" s="16">
        <v>4.0062637583390681E-3</v>
      </c>
      <c r="AI14" s="16">
        <v>0.84037011242254966</v>
      </c>
      <c r="AJ14" s="16">
        <v>1.1472042061008925</v>
      </c>
      <c r="AK14" s="16">
        <v>2.8078099728096575</v>
      </c>
      <c r="AL14" s="16">
        <v>0.83135072027383961</v>
      </c>
      <c r="AM14" s="3">
        <v>4.0000000000000002E-4</v>
      </c>
      <c r="AN14" s="3">
        <v>1E-4</v>
      </c>
      <c r="AO14" s="3">
        <v>9.7426914671742016E-4</v>
      </c>
      <c r="AP14" s="2"/>
      <c r="AQ14" s="2">
        <v>26600</v>
      </c>
      <c r="AR14" s="2">
        <v>20500</v>
      </c>
      <c r="AS14" s="2">
        <v>39</v>
      </c>
      <c r="AT14" s="6">
        <v>1466.1654140000001</v>
      </c>
      <c r="AU14" s="8">
        <v>1.555952381</v>
      </c>
      <c r="AV14" s="8">
        <v>0.3976190476</v>
      </c>
      <c r="AW14" s="4">
        <v>0.25554705430281416</v>
      </c>
      <c r="AX14" s="15">
        <v>51.543081805956653</v>
      </c>
      <c r="AY14" s="15">
        <v>2.4792415974101125</v>
      </c>
      <c r="AZ14" s="15">
        <v>0.97680965680000809</v>
      </c>
      <c r="BA14" s="15">
        <v>172.13728041663919</v>
      </c>
      <c r="BB14" s="15">
        <v>3.4276182223088547</v>
      </c>
      <c r="BC14" s="15">
        <v>0.93195657296266932</v>
      </c>
      <c r="BD14" s="15">
        <v>0.26045171567124503</v>
      </c>
      <c r="BE14" s="15">
        <v>2941.4282118769738</v>
      </c>
      <c r="BF14" s="15">
        <v>0.99972389665390848</v>
      </c>
      <c r="BG14" s="3">
        <v>1E-3</v>
      </c>
      <c r="BH14" s="3">
        <v>2.0000000000000001E-4</v>
      </c>
      <c r="BI14" s="14">
        <v>2.0004994290209618E-3</v>
      </c>
    </row>
    <row r="15" spans="1:62" s="4" customFormat="1" ht="13" x14ac:dyDescent="0.3">
      <c r="A15" s="1">
        <v>43327</v>
      </c>
      <c r="B15" s="2" t="s">
        <v>24</v>
      </c>
      <c r="C15" s="2">
        <v>12700</v>
      </c>
      <c r="D15" s="2">
        <v>11400</v>
      </c>
      <c r="E15" s="6">
        <v>27</v>
      </c>
      <c r="F15" s="6">
        <v>2125.9842520000002</v>
      </c>
      <c r="G15" s="8">
        <v>0.58750000000000002</v>
      </c>
      <c r="H15" s="2">
        <v>0.08</v>
      </c>
      <c r="I15" s="9">
        <v>0.13617021276595745</v>
      </c>
      <c r="J15" s="8">
        <v>3.2043646933643926</v>
      </c>
      <c r="K15" s="16">
        <v>5.7124685697780647E-2</v>
      </c>
      <c r="L15" s="16">
        <v>0.92816098340151587</v>
      </c>
      <c r="M15" s="16">
        <v>6.9419907207578095</v>
      </c>
      <c r="N15" s="16">
        <v>9.6511340956387359E-2</v>
      </c>
      <c r="O15" s="16">
        <v>0.94079111942734761</v>
      </c>
      <c r="P15" s="16">
        <v>0.3892899447540652</v>
      </c>
      <c r="Q15" s="16">
        <v>77.147766754754443</v>
      </c>
      <c r="R15" s="16">
        <v>0.87579950889470504</v>
      </c>
      <c r="S15" s="3">
        <v>5.9999999999999995E-4</v>
      </c>
      <c r="T15" s="3">
        <v>6.9999999999999994E-5</v>
      </c>
      <c r="U15" s="3">
        <v>9.6345982542301852E-4</v>
      </c>
      <c r="V15" s="2"/>
      <c r="W15" s="2">
        <v>3025</v>
      </c>
      <c r="X15" s="2">
        <v>2725</v>
      </c>
      <c r="Y15" s="2">
        <v>3</v>
      </c>
      <c r="Z15" s="2">
        <v>991.73553719999995</v>
      </c>
      <c r="AA15" s="8">
        <v>0.05</v>
      </c>
      <c r="AB15" s="8">
        <v>0</v>
      </c>
      <c r="AC15" s="4">
        <v>0</v>
      </c>
      <c r="AD15" s="16">
        <v>3.2281248495222461</v>
      </c>
      <c r="AE15" s="16">
        <v>3.5216450557907209E-6</v>
      </c>
      <c r="AF15" s="16">
        <v>0.93167859561014144</v>
      </c>
      <c r="AG15" s="16">
        <v>3.0542054317726524</v>
      </c>
      <c r="AH15" s="16">
        <v>3.2745367953757321E-3</v>
      </c>
      <c r="AI15" s="16">
        <v>0.91882293742377796</v>
      </c>
      <c r="AJ15" s="16">
        <v>1.0620702856126549</v>
      </c>
      <c r="AK15" s="16">
        <v>2.6062042262356457</v>
      </c>
      <c r="AL15" s="16">
        <v>0.92408133258405678</v>
      </c>
      <c r="AM15" s="3">
        <v>1.9E-3</v>
      </c>
      <c r="AN15" s="3">
        <v>3.3E-4</v>
      </c>
      <c r="AO15" s="3">
        <v>7.0151813586358195E-3</v>
      </c>
      <c r="AP15" s="2"/>
      <c r="AQ15" s="2">
        <v>28250</v>
      </c>
      <c r="AR15" s="2">
        <v>21850</v>
      </c>
      <c r="AS15" s="2">
        <v>39</v>
      </c>
      <c r="AT15" s="6">
        <v>1380.5309729999999</v>
      </c>
      <c r="AU15" s="8">
        <v>1.3386363640000001</v>
      </c>
      <c r="AV15" s="8">
        <v>0.42499999999999999</v>
      </c>
      <c r="AW15" s="4">
        <v>0.31748726646723602</v>
      </c>
      <c r="AX15" s="15">
        <v>42.877509590183159</v>
      </c>
      <c r="AY15" s="15">
        <v>2.8320940594251032</v>
      </c>
      <c r="AZ15" s="15">
        <v>0.98358654195550055</v>
      </c>
      <c r="BA15" s="15">
        <v>122.72105111483111</v>
      </c>
      <c r="BB15" s="15">
        <v>4.174754526683186</v>
      </c>
      <c r="BC15" s="15">
        <v>0.94903358631448176</v>
      </c>
      <c r="BD15" s="15">
        <v>0.29418104105825288</v>
      </c>
      <c r="BE15" s="15">
        <v>2902.9781491036165</v>
      </c>
      <c r="BF15" s="15">
        <v>0.9961130635607035</v>
      </c>
      <c r="BG15" s="3">
        <v>2.0999999999999999E-3</v>
      </c>
      <c r="BH15" s="3">
        <v>2.0000000000000001E-4</v>
      </c>
      <c r="BI15" s="14">
        <v>5.395650817117131E-3</v>
      </c>
    </row>
    <row r="16" spans="1:62" s="4" customFormat="1" ht="13" x14ac:dyDescent="0.3">
      <c r="A16" s="5">
        <v>43341</v>
      </c>
      <c r="B16" s="2" t="s">
        <v>24</v>
      </c>
      <c r="C16" s="4">
        <v>10525</v>
      </c>
      <c r="D16" s="4">
        <v>9475</v>
      </c>
      <c r="E16" s="7">
        <v>28</v>
      </c>
      <c r="F16" s="7">
        <v>2660.3325420000001</v>
      </c>
      <c r="G16" s="9">
        <v>0.54390243900000002</v>
      </c>
      <c r="H16" s="4">
        <v>0.08</v>
      </c>
      <c r="I16" s="9">
        <v>0.14708520180031773</v>
      </c>
      <c r="J16" s="9">
        <v>4.2789263035733862</v>
      </c>
      <c r="K16" s="17">
        <v>2.9978841472298092E-2</v>
      </c>
      <c r="L16" s="17">
        <v>0.92347203811556744</v>
      </c>
      <c r="M16" s="17">
        <v>7.5986684756684859</v>
      </c>
      <c r="N16" s="17">
        <v>5.9261419634695056E-2</v>
      </c>
      <c r="O16" s="17">
        <v>0.95030465307132284</v>
      </c>
      <c r="P16" s="17">
        <v>0.49903688812510377</v>
      </c>
      <c r="Q16" s="17">
        <v>49.638106954261211</v>
      </c>
      <c r="R16" s="17">
        <v>0.88901314930630582</v>
      </c>
      <c r="S16" s="3">
        <v>2.2489407554086445E-3</v>
      </c>
      <c r="T16" s="3">
        <v>8.8212678623313112E-4</v>
      </c>
      <c r="U16" s="3">
        <v>1.275456572307803E-3</v>
      </c>
      <c r="W16" s="4">
        <v>4050</v>
      </c>
      <c r="X16" s="4">
        <v>3725</v>
      </c>
      <c r="Y16" s="4">
        <v>2.4</v>
      </c>
      <c r="Z16" s="4">
        <v>592.59259259999999</v>
      </c>
      <c r="AA16" s="9">
        <v>0.27500000000000002</v>
      </c>
      <c r="AB16" s="9">
        <v>3.7499999999999999E-2</v>
      </c>
      <c r="AC16" s="4">
        <v>0.13636363636363635</v>
      </c>
      <c r="AD16" s="17">
        <v>2.8890867081797467</v>
      </c>
      <c r="AE16" s="17">
        <v>6.5408556946579917E-3</v>
      </c>
      <c r="AF16" s="17">
        <v>0.92215053589177431</v>
      </c>
      <c r="AG16" s="17">
        <v>3.870140360120347</v>
      </c>
      <c r="AH16" s="17">
        <v>2.4177033446386484E-2</v>
      </c>
      <c r="AI16" s="17">
        <v>0.89145739485984743</v>
      </c>
      <c r="AJ16" s="17">
        <v>0.64419527086974948</v>
      </c>
      <c r="AK16" s="17">
        <v>15.214219437187548</v>
      </c>
      <c r="AL16" s="17">
        <v>0.90457200229694545</v>
      </c>
      <c r="AM16" s="3">
        <v>3.8753158483125359E-3</v>
      </c>
      <c r="AN16" s="11">
        <v>4.3015552926239228E-3</v>
      </c>
      <c r="AO16" s="3">
        <v>5.1283961727600661E-3</v>
      </c>
      <c r="AQ16" s="4">
        <v>30000</v>
      </c>
      <c r="AR16" s="4">
        <v>23000</v>
      </c>
      <c r="AS16" s="4">
        <v>44</v>
      </c>
      <c r="AT16" s="7">
        <v>1466.666667</v>
      </c>
      <c r="AU16" s="9">
        <v>1.9439024389999999</v>
      </c>
      <c r="AV16" s="9">
        <v>0.80304878049999995</v>
      </c>
      <c r="AW16" s="4">
        <v>0.41311166876929878</v>
      </c>
      <c r="AX16" s="15">
        <v>44.731907416217133</v>
      </c>
      <c r="AY16" s="15">
        <v>2.6954143926228853</v>
      </c>
      <c r="AZ16" s="15">
        <v>0.98769141093032919</v>
      </c>
      <c r="BA16" s="15">
        <v>124.61178699123545</v>
      </c>
      <c r="BB16" s="15">
        <v>4.026056310894524</v>
      </c>
      <c r="BC16" s="15">
        <v>0.95451163002940764</v>
      </c>
      <c r="BD16" s="15">
        <v>0.30177245539027603</v>
      </c>
      <c r="BE16" s="15">
        <v>2792.2452836190469</v>
      </c>
      <c r="BF16" s="15">
        <v>0.9959070001649325</v>
      </c>
      <c r="BG16" s="3">
        <v>4.9589842695327751E-3</v>
      </c>
      <c r="BH16" s="3">
        <v>1.1616990737000734E-3</v>
      </c>
      <c r="BI16" s="14">
        <v>5.7291251228271797E-3</v>
      </c>
    </row>
    <row r="17" spans="1:62" s="4" customFormat="1" ht="13" x14ac:dyDescent="0.3">
      <c r="A17" s="5">
        <v>43355</v>
      </c>
      <c r="B17" s="4" t="s">
        <v>24</v>
      </c>
      <c r="C17" s="4">
        <v>10675</v>
      </c>
      <c r="D17" s="4">
        <v>9475</v>
      </c>
      <c r="E17" s="7">
        <v>24</v>
      </c>
      <c r="F17" s="7">
        <v>2248.2435599999999</v>
      </c>
      <c r="G17" s="9">
        <v>0.76768292680000005</v>
      </c>
      <c r="H17" s="4">
        <v>0.08</v>
      </c>
      <c r="I17" s="9">
        <v>0.10420969023431458</v>
      </c>
      <c r="J17" s="9">
        <v>4.2036846430431529</v>
      </c>
      <c r="K17" s="17">
        <v>2.0337597910818801E-2</v>
      </c>
      <c r="L17" s="17">
        <v>0.95928160766326298</v>
      </c>
      <c r="M17" s="17">
        <v>6.8176732124020187</v>
      </c>
      <c r="N17" s="17">
        <v>4.6020720908555912E-2</v>
      </c>
      <c r="O17" s="17">
        <v>0.97744498166352245</v>
      </c>
      <c r="P17" s="17">
        <v>0.54532379281148102</v>
      </c>
      <c r="Q17" s="17">
        <v>37.317857996440821</v>
      </c>
      <c r="R17" s="17">
        <v>0.92787535273248256</v>
      </c>
      <c r="S17" s="10">
        <v>1.0373586070821406E-3</v>
      </c>
      <c r="T17" s="12">
        <v>6.2976461420720881E-3</v>
      </c>
      <c r="U17" s="10">
        <v>8.8267284122873395E-4</v>
      </c>
      <c r="W17" s="4">
        <v>3950</v>
      </c>
      <c r="X17" s="4">
        <v>3575</v>
      </c>
      <c r="Y17" s="4">
        <v>5.2</v>
      </c>
      <c r="Z17" s="4">
        <v>1316.455696</v>
      </c>
      <c r="AA17" s="4">
        <v>0.53323170730000002</v>
      </c>
      <c r="AB17" s="4">
        <v>0</v>
      </c>
      <c r="AC17" s="4">
        <v>0</v>
      </c>
      <c r="AD17" s="17">
        <v>5.760270765575128</v>
      </c>
      <c r="AE17" s="17">
        <v>2.0230345287568826E-5</v>
      </c>
      <c r="AF17" s="17">
        <v>0.96675566037989513</v>
      </c>
      <c r="AG17" s="17">
        <v>6.0228683380937964</v>
      </c>
      <c r="AH17" s="17">
        <v>-2.1021497772938241E-3</v>
      </c>
      <c r="AI17" s="17">
        <v>0.97105525466610465</v>
      </c>
      <c r="AJ17" s="17">
        <v>0.90266573296664143</v>
      </c>
      <c r="AK17" s="17">
        <v>7.8649750484246184</v>
      </c>
      <c r="AL17" s="17">
        <v>0.95302804610975345</v>
      </c>
      <c r="AM17" s="3">
        <v>9.631043095598542E-4</v>
      </c>
      <c r="AN17" s="11">
        <v>2.5367340018519455E-2</v>
      </c>
      <c r="AO17" s="3">
        <v>2.5058148524322054E-3</v>
      </c>
      <c r="AP17" s="8"/>
      <c r="AQ17" s="4">
        <v>29050</v>
      </c>
      <c r="AR17" s="4">
        <v>22850</v>
      </c>
      <c r="AS17" s="4">
        <v>55</v>
      </c>
      <c r="AT17" s="4">
        <v>1893.287435</v>
      </c>
      <c r="AU17" s="4">
        <v>1.2428571429999999</v>
      </c>
      <c r="AV17" s="4">
        <v>0.67976190479999998</v>
      </c>
      <c r="AW17" s="4">
        <v>0.54693486586816842</v>
      </c>
      <c r="AX17" s="15">
        <v>43.825925578667473</v>
      </c>
      <c r="AY17" s="15">
        <v>2.9384333720367795</v>
      </c>
      <c r="AZ17" s="15">
        <v>0.983416411226822</v>
      </c>
      <c r="BA17" s="15">
        <v>125.6546398905419</v>
      </c>
      <c r="BB17" s="15">
        <v>4.3296088327134239</v>
      </c>
      <c r="BC17" s="15">
        <v>0.94434254051021116</v>
      </c>
      <c r="BD17" s="15">
        <v>0.29274824190172949</v>
      </c>
      <c r="BE17" s="15">
        <v>3008.7577098214874</v>
      </c>
      <c r="BF17" s="15">
        <v>0.99729272817176484</v>
      </c>
      <c r="BG17" s="10">
        <v>3.6751652313500947E-3</v>
      </c>
      <c r="BH17" s="12">
        <v>1.2030962822631873E-2</v>
      </c>
      <c r="BI17" s="13">
        <v>5.795241232401967E-3</v>
      </c>
    </row>
    <row r="18" spans="1:62" s="4" customFormat="1" ht="13" x14ac:dyDescent="0.3">
      <c r="A18" s="5">
        <v>43369</v>
      </c>
      <c r="B18" s="2" t="s">
        <v>24</v>
      </c>
      <c r="C18" s="4">
        <v>7200</v>
      </c>
      <c r="D18" s="4">
        <v>6550</v>
      </c>
      <c r="E18" s="19"/>
      <c r="F18" s="19"/>
      <c r="G18" s="20"/>
      <c r="I18" s="9"/>
      <c r="J18" s="9"/>
      <c r="S18" s="3"/>
      <c r="T18" s="3"/>
      <c r="V18" s="4" t="s">
        <v>39</v>
      </c>
      <c r="W18" s="4">
        <v>4250</v>
      </c>
      <c r="X18" s="4">
        <v>3775</v>
      </c>
      <c r="Y18" s="4">
        <v>3.6</v>
      </c>
      <c r="Z18" s="4">
        <v>847.05882350000002</v>
      </c>
      <c r="AA18" s="9">
        <v>0.7</v>
      </c>
      <c r="AB18" s="9">
        <v>2.5000000000000001E-2</v>
      </c>
      <c r="AC18" s="4">
        <v>3.5714285714285719E-2</v>
      </c>
      <c r="AD18" s="17">
        <v>2.1053248002249041</v>
      </c>
      <c r="AE18" s="17">
        <v>3.264253829849917E-3</v>
      </c>
      <c r="AF18" s="17">
        <v>0.85639511692880577</v>
      </c>
      <c r="AG18" s="17">
        <v>2.5259058405344317</v>
      </c>
      <c r="AH18" s="17">
        <v>1.7946561605893183E-2</v>
      </c>
      <c r="AI18" s="17">
        <v>0.80572597056321804</v>
      </c>
      <c r="AJ18" s="17">
        <v>0.74095866157839385</v>
      </c>
      <c r="AK18" s="17">
        <v>7.5391726212541768</v>
      </c>
      <c r="AL18" s="17">
        <v>0.85128705643236968</v>
      </c>
      <c r="AM18" s="3">
        <v>7.3628261654451145E-3</v>
      </c>
      <c r="AN18" s="11">
        <v>0.12617888550655917</v>
      </c>
      <c r="AO18" s="3">
        <v>1.2939811805985111E-2</v>
      </c>
      <c r="AQ18" s="4">
        <v>32400</v>
      </c>
      <c r="AR18" s="4">
        <v>24950</v>
      </c>
      <c r="AS18" s="4">
        <v>40</v>
      </c>
      <c r="AT18" s="7">
        <v>1234.5679009999999</v>
      </c>
      <c r="AU18" s="9">
        <v>1.125</v>
      </c>
      <c r="AV18" s="9">
        <v>0.45</v>
      </c>
      <c r="AW18" s="4">
        <v>0.4</v>
      </c>
      <c r="AX18" s="15">
        <v>46.775218268643911</v>
      </c>
      <c r="AY18" s="15">
        <v>2.6074840591886201</v>
      </c>
      <c r="AZ18" s="15">
        <v>0.98483794643182376</v>
      </c>
      <c r="BA18" s="15">
        <v>126.50848627548483</v>
      </c>
      <c r="BB18" s="15">
        <v>3.959229732354439</v>
      </c>
      <c r="BC18" s="15">
        <v>0.95043166655913425</v>
      </c>
      <c r="BD18" s="15">
        <v>0.31194057499998074</v>
      </c>
      <c r="BE18" s="15">
        <v>2698.3731682687467</v>
      </c>
      <c r="BF18" s="15">
        <v>0.99774961410606899</v>
      </c>
      <c r="BG18" s="3">
        <v>5.9048162071443037E-3</v>
      </c>
      <c r="BH18" s="3">
        <v>7.5765509780037182E-2</v>
      </c>
      <c r="BI18" s="14">
        <v>6.7131511596537404E-3</v>
      </c>
    </row>
    <row r="19" spans="1:62" s="4" customFormat="1" ht="13" x14ac:dyDescent="0.3">
      <c r="A19" s="5">
        <v>43383</v>
      </c>
      <c r="B19" s="4" t="s">
        <v>24</v>
      </c>
      <c r="C19" s="4">
        <v>12850</v>
      </c>
      <c r="D19" s="4">
        <v>11550</v>
      </c>
      <c r="E19" s="7">
        <v>23</v>
      </c>
      <c r="F19" s="7">
        <v>1789.883268</v>
      </c>
      <c r="G19" s="9">
        <v>0.64085365849999998</v>
      </c>
      <c r="H19" s="4">
        <v>0.08</v>
      </c>
      <c r="I19" s="9">
        <v>0.12483349191959088</v>
      </c>
      <c r="J19" s="9">
        <v>4.3316752888774239</v>
      </c>
      <c r="K19" s="17">
        <v>3.6655970511932416E-2</v>
      </c>
      <c r="L19" s="17">
        <v>0.94525920322076751</v>
      </c>
      <c r="M19" s="17">
        <v>7.460392078539642</v>
      </c>
      <c r="N19" s="17">
        <v>8.0788316777992281E-2</v>
      </c>
      <c r="O19" s="17">
        <v>0.95543661197368368</v>
      </c>
      <c r="P19" s="17">
        <v>0.53290067967392296</v>
      </c>
      <c r="Q19" s="17">
        <v>49.208309304878952</v>
      </c>
      <c r="R19" s="17">
        <v>0.94036673505747348</v>
      </c>
      <c r="S19" s="10">
        <v>1.1649712629215577E-3</v>
      </c>
      <c r="T19" s="12">
        <v>1.2679629899680392E-2</v>
      </c>
      <c r="U19" s="3">
        <v>1.1209984158628279E-3</v>
      </c>
      <c r="W19" s="4">
        <v>3000</v>
      </c>
      <c r="X19" s="4">
        <v>2750</v>
      </c>
      <c r="Y19" s="4">
        <v>3.8</v>
      </c>
      <c r="Z19" s="4">
        <v>1266.666667</v>
      </c>
      <c r="AA19" s="4">
        <v>0.27500000000000002</v>
      </c>
      <c r="AB19" s="4">
        <v>3.7499999999999999E-2</v>
      </c>
      <c r="AC19" s="4">
        <v>0.13636363636363635</v>
      </c>
      <c r="AD19" s="17">
        <v>3.0096210024821919</v>
      </c>
      <c r="AE19" s="17">
        <v>1.1713946331808956E-4</v>
      </c>
      <c r="AF19" s="17">
        <v>0.91980003065774429</v>
      </c>
      <c r="AG19" s="17">
        <v>2.9947174444070637</v>
      </c>
      <c r="AH19" s="17">
        <v>-4.3613521694575441E-3</v>
      </c>
      <c r="AI19" s="17">
        <v>0.92537363458030641</v>
      </c>
      <c r="AJ19" s="17">
        <v>1.0015214319475518</v>
      </c>
      <c r="AK19" s="17">
        <v>2.6866442076397483</v>
      </c>
      <c r="AL19" s="17">
        <v>0.87701172848686437</v>
      </c>
      <c r="AM19" s="3">
        <v>1.8038115355684245E-3</v>
      </c>
      <c r="AN19" s="11">
        <v>7.0716192083284779E-2</v>
      </c>
      <c r="AO19" s="3">
        <v>4.6812423005315427E-3</v>
      </c>
      <c r="AP19" s="8"/>
      <c r="AQ19" s="4">
        <v>30950</v>
      </c>
      <c r="AR19" s="4">
        <v>24150</v>
      </c>
      <c r="AS19" s="4">
        <v>43</v>
      </c>
      <c r="AT19" s="4">
        <v>1389.3376410000001</v>
      </c>
      <c r="AU19" s="4">
        <v>1.69047619</v>
      </c>
      <c r="AV19" s="4">
        <v>0.97619047619999999</v>
      </c>
      <c r="AW19" s="4">
        <v>0.5774647889006943</v>
      </c>
      <c r="AX19" s="15">
        <v>44.677788030033696</v>
      </c>
      <c r="AY19" s="15">
        <v>2.6431511702439532</v>
      </c>
      <c r="AZ19" s="15">
        <v>0.98808972448121579</v>
      </c>
      <c r="BA19" s="15">
        <v>124.15646074275779</v>
      </c>
      <c r="BB19" s="15">
        <v>3.950857238748088</v>
      </c>
      <c r="BC19" s="15">
        <v>0.95875745400346302</v>
      </c>
      <c r="BD19" s="15">
        <v>0.30323669577370821</v>
      </c>
      <c r="BE19" s="15">
        <v>2744.6230710845721</v>
      </c>
      <c r="BF19" s="15">
        <v>0.99501448679652416</v>
      </c>
      <c r="BG19" s="10">
        <v>2.4260574844715064E-3</v>
      </c>
      <c r="BH19" s="12">
        <v>9.785474267116831E-2</v>
      </c>
      <c r="BI19" s="13">
        <v>8.1931353253160439E-3</v>
      </c>
    </row>
    <row r="20" spans="1:62" s="4" customFormat="1" ht="13" x14ac:dyDescent="0.3">
      <c r="A20" s="5">
        <v>43397</v>
      </c>
      <c r="B20" s="4" t="s">
        <v>24</v>
      </c>
      <c r="C20" s="4">
        <v>6650</v>
      </c>
      <c r="D20" s="4">
        <v>6000</v>
      </c>
      <c r="E20" s="7">
        <v>24</v>
      </c>
      <c r="F20" s="7">
        <v>3609.0225559999999</v>
      </c>
      <c r="G20" s="9">
        <v>0.58140243899999999</v>
      </c>
      <c r="H20" s="4">
        <v>0.08</v>
      </c>
      <c r="I20" s="9">
        <v>0.13759832197745561</v>
      </c>
      <c r="J20" s="9">
        <v>1.9196650766163934</v>
      </c>
      <c r="K20" s="17">
        <v>7.5983154109315288E-3</v>
      </c>
      <c r="L20" s="17">
        <v>0.93454007033787245</v>
      </c>
      <c r="M20" s="17">
        <v>3.0339167661277884</v>
      </c>
      <c r="N20" s="17">
        <v>1.7614330875105111E-2</v>
      </c>
      <c r="O20" s="17">
        <v>0.96517954195852695</v>
      </c>
      <c r="P20" s="17">
        <v>0.53025287098166607</v>
      </c>
      <c r="Q20" s="17">
        <v>16.577261667258455</v>
      </c>
      <c r="R20" s="17">
        <v>0.83737450401506275</v>
      </c>
      <c r="S20" s="10">
        <v>6.6303690509701794E-4</v>
      </c>
      <c r="T20" s="12">
        <v>7.7294312489881872E-4</v>
      </c>
      <c r="U20" s="10">
        <v>7.8024445802024492E-4</v>
      </c>
      <c r="W20" s="4">
        <v>4100</v>
      </c>
      <c r="X20" s="4">
        <v>3675</v>
      </c>
      <c r="Y20" s="4">
        <v>2.8</v>
      </c>
      <c r="Z20" s="4">
        <v>682.92682930000001</v>
      </c>
      <c r="AA20" s="4">
        <v>0.85</v>
      </c>
      <c r="AB20" s="4">
        <v>0</v>
      </c>
      <c r="AC20" s="4">
        <v>0</v>
      </c>
      <c r="AD20" s="17">
        <v>2.7262983556006191</v>
      </c>
      <c r="AE20" s="17">
        <v>5.9474373843754818E-3</v>
      </c>
      <c r="AF20" s="17">
        <v>0.93247253044384892</v>
      </c>
      <c r="AG20" s="17">
        <v>3.6075334994014718</v>
      </c>
      <c r="AH20" s="17">
        <v>2.2799789723476044E-2</v>
      </c>
      <c r="AI20" s="17">
        <v>0.91398599752184273</v>
      </c>
      <c r="AJ20" s="17">
        <v>0.69179028974785584</v>
      </c>
      <c r="AK20" s="17">
        <v>12.389734079824514</v>
      </c>
      <c r="AL20" s="17">
        <v>0.92390147342732087</v>
      </c>
      <c r="AM20" s="3">
        <v>1.2440436196812748E-3</v>
      </c>
      <c r="AN20" s="12">
        <v>1.551670012790345E-2</v>
      </c>
      <c r="AO20" s="10">
        <v>3.0694409412670163E-3</v>
      </c>
      <c r="AP20" s="9"/>
      <c r="AQ20" s="4">
        <v>31450</v>
      </c>
      <c r="AR20" s="4">
        <v>24600</v>
      </c>
      <c r="AS20" s="4">
        <v>54</v>
      </c>
      <c r="AT20" s="4">
        <v>1717.011129</v>
      </c>
      <c r="AU20" s="4">
        <v>2</v>
      </c>
      <c r="AV20" s="4">
        <v>1.05</v>
      </c>
      <c r="AW20" s="4">
        <v>0.52500000000000002</v>
      </c>
      <c r="AX20" s="15">
        <v>61.365466505971945</v>
      </c>
      <c r="AY20" s="15">
        <v>1.9447525286497378</v>
      </c>
      <c r="AZ20" s="15">
        <v>0.82748449149917536</v>
      </c>
      <c r="BA20" s="15">
        <v>157.7628414140861</v>
      </c>
      <c r="BB20" s="15">
        <v>2.9318109877057008</v>
      </c>
      <c r="BC20" s="15">
        <v>0.79984811215139151</v>
      </c>
      <c r="BD20" s="15">
        <v>0.33463701427627623</v>
      </c>
      <c r="BE20" s="15">
        <v>2353.0221305160921</v>
      </c>
      <c r="BF20" s="15">
        <v>0.83547505032149738</v>
      </c>
      <c r="BG20" s="10">
        <v>3.0191786402412163E-3</v>
      </c>
      <c r="BH20" s="12">
        <v>6.8231301972557556E-2</v>
      </c>
      <c r="BI20" s="13">
        <v>9.8343182180855547E-3</v>
      </c>
      <c r="BJ20"/>
    </row>
    <row r="21" spans="1:62" s="4" customFormat="1" ht="13" x14ac:dyDescent="0.3">
      <c r="A21" s="5">
        <v>43411</v>
      </c>
      <c r="B21" s="4" t="s">
        <v>24</v>
      </c>
      <c r="C21" s="4">
        <v>4075</v>
      </c>
      <c r="D21" s="4">
        <v>3725</v>
      </c>
      <c r="E21" s="7">
        <v>20</v>
      </c>
      <c r="F21" s="7">
        <v>4907.9754599999997</v>
      </c>
      <c r="G21" s="9">
        <v>0.5625</v>
      </c>
      <c r="H21" s="4">
        <v>0.08</v>
      </c>
      <c r="I21" s="9">
        <v>0.14222222222222222</v>
      </c>
      <c r="J21" s="9">
        <v>3.0697993232953626</v>
      </c>
      <c r="K21" s="17">
        <v>7.3869572755327678E-4</v>
      </c>
      <c r="L21" s="17">
        <v>0.85380670120023194</v>
      </c>
      <c r="M21" s="17">
        <v>2.8297462872661394</v>
      </c>
      <c r="N21" s="17">
        <v>-6.6916671214762996E-3</v>
      </c>
      <c r="O21" s="17">
        <v>0.87405568449629722</v>
      </c>
      <c r="P21" s="17">
        <v>1.0772309302218104</v>
      </c>
      <c r="Q21" s="17">
        <v>1.859432016049688</v>
      </c>
      <c r="R21" s="17">
        <v>0.80470960702646321</v>
      </c>
      <c r="S21" s="10">
        <v>2.9475067678673043E-4</v>
      </c>
      <c r="T21" s="10">
        <v>1.3208553620374186E-4</v>
      </c>
      <c r="U21" s="10">
        <v>1.5709101758481692E-4</v>
      </c>
      <c r="W21" s="4">
        <v>5350</v>
      </c>
      <c r="X21" s="4">
        <v>4650</v>
      </c>
      <c r="Y21" s="4">
        <v>5.4</v>
      </c>
      <c r="Z21" s="4">
        <v>1009.345794</v>
      </c>
      <c r="AA21" s="4">
        <v>1.6</v>
      </c>
      <c r="AB21" s="4">
        <v>2.5000000000000001E-2</v>
      </c>
      <c r="AC21" s="4">
        <v>1.5625E-2</v>
      </c>
      <c r="AD21" s="17">
        <v>4.8841154576089929</v>
      </c>
      <c r="AE21" s="17">
        <v>3.0915993892339865E-4</v>
      </c>
      <c r="AF21" s="17">
        <v>0.92573386833349547</v>
      </c>
      <c r="AG21" s="17">
        <v>4.9309528859263176</v>
      </c>
      <c r="AH21" s="17">
        <v>1.0847051455736764E-2</v>
      </c>
      <c r="AI21" s="17">
        <v>0.89629947015632538</v>
      </c>
      <c r="AJ21" s="17">
        <v>0.91455580215968701</v>
      </c>
      <c r="AK21" s="17">
        <v>7.0033911070138304</v>
      </c>
      <c r="AL21" s="17">
        <v>0.93157079994234693</v>
      </c>
      <c r="AM21" s="13">
        <v>5.0372759482561098E-3</v>
      </c>
      <c r="AN21" s="13">
        <v>1.8447466543310417E-2</v>
      </c>
      <c r="AO21" s="10">
        <v>6.4203895481870429E-3</v>
      </c>
      <c r="AQ21" s="4">
        <v>28750</v>
      </c>
      <c r="AR21" s="4">
        <v>22450</v>
      </c>
      <c r="AS21" s="4">
        <v>38</v>
      </c>
      <c r="AT21" s="4">
        <v>1321.7391299999999</v>
      </c>
      <c r="AU21" s="4">
        <v>1.5249999999999999</v>
      </c>
      <c r="AV21" s="4">
        <v>0.7</v>
      </c>
      <c r="AW21" s="4">
        <v>0.45901639344262296</v>
      </c>
      <c r="AX21" s="15">
        <v>48.149294228874211</v>
      </c>
      <c r="AY21" s="15">
        <v>2.5192107405080457</v>
      </c>
      <c r="AZ21" s="15">
        <v>0.9934103333922677</v>
      </c>
      <c r="BA21" s="15">
        <v>129.5776657109289</v>
      </c>
      <c r="BB21" s="15">
        <v>3.8251654403945423</v>
      </c>
      <c r="BC21" s="15">
        <v>0.96811779724352798</v>
      </c>
      <c r="BD21" s="15">
        <v>0.31217859645077461</v>
      </c>
      <c r="BE21" s="15">
        <v>2667.0054901506392</v>
      </c>
      <c r="BF21" s="15">
        <v>0.99082582396890817</v>
      </c>
      <c r="BG21" s="13">
        <v>3.5050249259746353E-3</v>
      </c>
      <c r="BH21" s="13">
        <v>2.1184883633065168E-2</v>
      </c>
      <c r="BI21" s="13">
        <v>8.5794651521409419E-3</v>
      </c>
    </row>
    <row r="22" spans="1:62" s="4" customFormat="1" ht="13" x14ac:dyDescent="0.3">
      <c r="A22" s="5">
        <v>43424</v>
      </c>
      <c r="B22" s="4" t="s">
        <v>24</v>
      </c>
      <c r="C22" s="4">
        <v>8300</v>
      </c>
      <c r="D22" s="4">
        <v>7400</v>
      </c>
      <c r="E22" s="7">
        <v>20</v>
      </c>
      <c r="F22" s="7">
        <v>2409.6385540000001</v>
      </c>
      <c r="G22" s="9">
        <v>0.48749999999999999</v>
      </c>
      <c r="H22" s="4">
        <v>0.08</v>
      </c>
      <c r="I22" s="9">
        <v>0.1641025641025641</v>
      </c>
      <c r="J22" s="9">
        <v>1.8981008656720626</v>
      </c>
      <c r="K22" s="17">
        <v>2.0508242445338044E-2</v>
      </c>
      <c r="L22" s="17">
        <v>0.86800560692042561</v>
      </c>
      <c r="M22" s="17">
        <v>3.6834586944373489</v>
      </c>
      <c r="N22" s="17">
        <v>3.7755765238126154E-2</v>
      </c>
      <c r="O22" s="17">
        <v>0.90103085555496421</v>
      </c>
      <c r="P22" s="17">
        <v>0.45186533761601794</v>
      </c>
      <c r="Q22" s="17">
        <v>30.081417265661951</v>
      </c>
      <c r="R22" s="17">
        <v>0.82307387232304996</v>
      </c>
      <c r="S22" s="10">
        <v>8.5687888492881712E-4</v>
      </c>
      <c r="T22" s="10">
        <v>9.4646202042172737E-4</v>
      </c>
      <c r="U22" s="10">
        <v>2.1891752314437215E-4</v>
      </c>
      <c r="W22" s="4">
        <v>5400</v>
      </c>
      <c r="X22" s="4">
        <v>4400</v>
      </c>
      <c r="Y22" s="4">
        <v>4.8</v>
      </c>
      <c r="Z22" s="4">
        <v>888.88888889999998</v>
      </c>
      <c r="AA22" s="4">
        <v>1.45</v>
      </c>
      <c r="AB22" s="4">
        <v>0.1</v>
      </c>
      <c r="AC22" s="4">
        <v>6.8965517241379309E-2</v>
      </c>
      <c r="AD22" s="17">
        <v>4.8969523519844538</v>
      </c>
      <c r="AE22" s="17">
        <v>6.3358471360489685E-3</v>
      </c>
      <c r="AF22" s="17">
        <v>0.96921107071747359</v>
      </c>
      <c r="AG22" s="17">
        <v>6.2060731532356135</v>
      </c>
      <c r="AH22" s="17">
        <v>2.7495640993457998E-2</v>
      </c>
      <c r="AI22" s="17">
        <v>0.95563710359094378</v>
      </c>
      <c r="AJ22" s="17">
        <v>0.69350836716875275</v>
      </c>
      <c r="AK22" s="17">
        <v>19.596155273916587</v>
      </c>
      <c r="AL22" s="17">
        <v>0.94879542413816287</v>
      </c>
      <c r="AM22" s="13">
        <v>3.3024723342571028E-3</v>
      </c>
      <c r="AN22" s="13">
        <v>8.791748010803184E-2</v>
      </c>
      <c r="AO22" s="10">
        <v>4.0213697005295574E-3</v>
      </c>
      <c r="AQ22" s="4">
        <v>29100</v>
      </c>
      <c r="AR22" s="4">
        <v>22000</v>
      </c>
      <c r="AS22" s="4">
        <v>43</v>
      </c>
      <c r="AT22" s="4">
        <v>1477.6632300000001</v>
      </c>
      <c r="AU22" s="4">
        <v>1.75</v>
      </c>
      <c r="AV22" s="4">
        <v>0.67500000000000004</v>
      </c>
      <c r="AW22" s="4">
        <v>0.38571428571428573</v>
      </c>
      <c r="AX22" s="15">
        <v>52.173899362340869</v>
      </c>
      <c r="AY22" s="15">
        <v>2.2407712294426578</v>
      </c>
      <c r="AZ22" s="15">
        <v>0.99137169343704035</v>
      </c>
      <c r="BA22" s="15">
        <v>134.5497690508742</v>
      </c>
      <c r="BB22" s="15">
        <v>3.4708072511953301</v>
      </c>
      <c r="BC22" s="15">
        <v>0.98137311393429527</v>
      </c>
      <c r="BD22" s="15">
        <v>0.32733456529904725</v>
      </c>
      <c r="BE22" s="15">
        <v>2450.0063262799049</v>
      </c>
      <c r="BF22" s="15">
        <v>0.97581066236737624</v>
      </c>
      <c r="BG22" s="13">
        <v>4.1379692298196156E-3</v>
      </c>
      <c r="BH22" s="13">
        <v>4.3339560585627657E-2</v>
      </c>
      <c r="BI22" s="13">
        <v>8.5221417359258155E-3</v>
      </c>
    </row>
    <row r="23" spans="1:62" s="4" customFormat="1" ht="13" x14ac:dyDescent="0.3">
      <c r="A23" s="5">
        <v>43439</v>
      </c>
      <c r="B23" s="4" t="s">
        <v>24</v>
      </c>
      <c r="C23" s="4">
        <v>6900</v>
      </c>
      <c r="D23" s="4">
        <v>6200</v>
      </c>
      <c r="E23" s="7">
        <v>22.5</v>
      </c>
      <c r="F23" s="7">
        <v>3260.869565</v>
      </c>
      <c r="G23" s="9">
        <v>0.48749999999999999</v>
      </c>
      <c r="H23" s="4">
        <v>0.08</v>
      </c>
      <c r="I23" s="9">
        <v>0.1641025641025641</v>
      </c>
      <c r="J23" s="9">
        <v>1.7734554607109181</v>
      </c>
      <c r="K23" s="17">
        <v>2.1806110167438483E-2</v>
      </c>
      <c r="L23" s="17">
        <v>0.90502915694444463</v>
      </c>
      <c r="M23" s="17">
        <v>3.3760010635287783</v>
      </c>
      <c r="N23" s="17">
        <v>4.2493580957757099E-2</v>
      </c>
      <c r="O23" s="17">
        <v>0.89640704536830051</v>
      </c>
      <c r="P23" s="17">
        <v>0.46136337941785777</v>
      </c>
      <c r="Q23" s="17">
        <v>29.060570349893773</v>
      </c>
      <c r="R23" s="17">
        <v>0.90340101144222773</v>
      </c>
      <c r="S23" s="10">
        <v>3.132421355062664E-4</v>
      </c>
      <c r="T23" s="10">
        <v>5.9313963258111543E-4</v>
      </c>
      <c r="U23" s="10">
        <v>1.6405167083393288E-4</v>
      </c>
      <c r="W23" s="4">
        <v>6380</v>
      </c>
      <c r="X23" s="4">
        <v>4380</v>
      </c>
      <c r="Y23" s="4">
        <v>4.5999999999999996</v>
      </c>
      <c r="Z23" s="4">
        <v>721.0031348</v>
      </c>
      <c r="AA23" s="4">
        <v>1.713414634</v>
      </c>
      <c r="AB23" s="4">
        <v>0.1493902439</v>
      </c>
      <c r="AC23" s="4">
        <v>8.7188612105667349E-2</v>
      </c>
      <c r="AD23" s="17">
        <v>9.3085169005276232</v>
      </c>
      <c r="AE23" s="17">
        <v>1.0560116575503672E-3</v>
      </c>
      <c r="AF23" s="17">
        <v>0.97160095145795544</v>
      </c>
      <c r="AG23" s="17">
        <v>10.567943866564635</v>
      </c>
      <c r="AH23" s="17">
        <v>2.1427843589981455E-3</v>
      </c>
      <c r="AI23" s="17">
        <v>0.98450319545288412</v>
      </c>
      <c r="AJ23" s="17">
        <v>0.83512543605657308</v>
      </c>
      <c r="AK23" s="17">
        <v>17.711927689274795</v>
      </c>
      <c r="AL23" s="17">
        <v>0.93802649078938904</v>
      </c>
      <c r="AM23" s="13">
        <v>1.1254752801412792E-3</v>
      </c>
      <c r="AN23" s="13">
        <v>7.0877418202046599E-2</v>
      </c>
      <c r="AO23" s="10">
        <v>1.9793599709098052E-3</v>
      </c>
      <c r="AQ23" s="4">
        <v>27500</v>
      </c>
      <c r="AR23" s="4">
        <v>20550</v>
      </c>
      <c r="AS23" s="4">
        <v>30</v>
      </c>
      <c r="AT23" s="4">
        <v>1090.909091</v>
      </c>
      <c r="AU23" s="4">
        <v>1.4750000000000001</v>
      </c>
      <c r="AV23" s="4">
        <v>0.45</v>
      </c>
      <c r="AW23" s="4">
        <v>0.30508474576271183</v>
      </c>
      <c r="AX23" s="15">
        <v>39.290866255024831</v>
      </c>
      <c r="AY23" s="15">
        <v>2.4880562807107709</v>
      </c>
      <c r="AZ23" s="15">
        <v>0.9858095473862567</v>
      </c>
      <c r="BA23" s="15">
        <v>111.22036092266018</v>
      </c>
      <c r="BB23" s="15">
        <v>3.6863076497823446</v>
      </c>
      <c r="BC23" s="15">
        <v>0.95231665833131562</v>
      </c>
      <c r="BD23" s="15">
        <v>0.29708387111601359</v>
      </c>
      <c r="BE23" s="15">
        <v>2566.7272699896212</v>
      </c>
      <c r="BF23" s="15">
        <v>0.99548938379636143</v>
      </c>
      <c r="BG23" s="13">
        <v>3.027582250071801E-3</v>
      </c>
      <c r="BH23" s="13">
        <v>5.6739358886965081E-2</v>
      </c>
      <c r="BI23" s="13">
        <v>6.7288618337006433E-3</v>
      </c>
    </row>
    <row r="24" spans="1:62" s="4" customFormat="1" ht="13" x14ac:dyDescent="0.3">
      <c r="A24" s="5">
        <v>43453</v>
      </c>
      <c r="B24" s="4" t="s">
        <v>24</v>
      </c>
      <c r="C24" s="2">
        <v>8420</v>
      </c>
      <c r="D24" s="4">
        <v>7420</v>
      </c>
      <c r="E24" s="7">
        <v>17.5</v>
      </c>
      <c r="F24" s="7">
        <v>2078.384798</v>
      </c>
      <c r="G24" s="9">
        <v>0.53749999999999998</v>
      </c>
      <c r="H24" s="4">
        <v>0.08</v>
      </c>
      <c r="I24" s="9">
        <v>0.14883720930232558</v>
      </c>
      <c r="J24" s="9">
        <v>2.6864470030320344</v>
      </c>
      <c r="K24" s="17">
        <v>6.2514520006124582E-3</v>
      </c>
      <c r="L24" s="17">
        <v>0.94430728484081405</v>
      </c>
      <c r="M24" s="17">
        <v>3.8943806063677959</v>
      </c>
      <c r="N24" s="17">
        <v>1.6771015272289774E-2</v>
      </c>
      <c r="O24" s="17">
        <v>0.95461178762554988</v>
      </c>
      <c r="P24" s="17">
        <v>0.59576324523312274</v>
      </c>
      <c r="Q24" s="17">
        <v>16.422161500992747</v>
      </c>
      <c r="R24" s="17">
        <v>0.88095617461003939</v>
      </c>
      <c r="S24" s="10">
        <v>1.0111515990041118E-3</v>
      </c>
      <c r="T24" s="3">
        <v>2.3330085456052087E-3</v>
      </c>
      <c r="U24" s="3">
        <v>2.5346856558400608E-4</v>
      </c>
      <c r="V24" s="3"/>
      <c r="W24" s="4">
        <v>5775</v>
      </c>
      <c r="X24" s="4">
        <v>4750</v>
      </c>
      <c r="Y24" s="4">
        <v>5</v>
      </c>
      <c r="Z24" s="4">
        <v>865.8008658</v>
      </c>
      <c r="AA24" s="4">
        <v>0.92500000000000004</v>
      </c>
      <c r="AB24" s="9">
        <v>0.17499999999999999</v>
      </c>
      <c r="AC24" s="4">
        <v>0.18918918918918917</v>
      </c>
      <c r="AD24" s="17">
        <v>9.3125157478647136</v>
      </c>
      <c r="AE24" s="17">
        <v>2.6129832141129567E-3</v>
      </c>
      <c r="AF24" s="17">
        <v>0.98847342458632359</v>
      </c>
      <c r="AG24" s="17">
        <v>10.832860625811092</v>
      </c>
      <c r="AH24" s="17">
        <v>1.3700969556056486E-2</v>
      </c>
      <c r="AI24" s="17">
        <v>0.99343253871836723</v>
      </c>
      <c r="AJ24" s="17">
        <v>0.81782056044725771</v>
      </c>
      <c r="AK24" s="17">
        <v>20.317926462531698</v>
      </c>
      <c r="AL24" s="17">
        <v>0.97868594558495603</v>
      </c>
      <c r="AM24" s="13">
        <v>1.405846261527852E-3</v>
      </c>
      <c r="AN24" s="14">
        <v>0.10633093945424524</v>
      </c>
      <c r="AO24" s="3">
        <v>1.2885818563195784E-3</v>
      </c>
      <c r="AP24" s="11"/>
      <c r="AQ24" s="4">
        <v>27900</v>
      </c>
      <c r="AR24" s="4">
        <v>20700</v>
      </c>
      <c r="AS24" s="4">
        <v>34</v>
      </c>
      <c r="AT24" s="4">
        <v>1218.6379930000001</v>
      </c>
      <c r="AU24" s="7">
        <v>1.65</v>
      </c>
      <c r="AV24" s="9">
        <v>0.57499999999999996</v>
      </c>
      <c r="AW24" s="4">
        <v>0.34848484848484845</v>
      </c>
      <c r="AX24" s="15">
        <v>38.367040888736675</v>
      </c>
      <c r="AY24" s="15">
        <v>2.9194994250304007</v>
      </c>
      <c r="AZ24" s="15">
        <v>0.98063867501134794</v>
      </c>
      <c r="BA24" s="15">
        <v>114.45975460335468</v>
      </c>
      <c r="BB24" s="15">
        <v>4.2219128181791516</v>
      </c>
      <c r="BC24" s="15">
        <v>0.93833333847337275</v>
      </c>
      <c r="BD24" s="15">
        <v>0.28102245672788956</v>
      </c>
      <c r="BE24" s="15">
        <v>2961.9592310030139</v>
      </c>
      <c r="BF24" s="15">
        <v>0.99835324895187205</v>
      </c>
      <c r="BG24" s="14">
        <v>2.5296866458211038E-3</v>
      </c>
      <c r="BH24" s="14">
        <v>9.7280788079602359E-2</v>
      </c>
      <c r="BI24" s="14">
        <v>4.5199558108684314E-3</v>
      </c>
      <c r="BJ24"/>
    </row>
    <row r="25" spans="1:62" s="4" customFormat="1" ht="13" x14ac:dyDescent="0.3">
      <c r="A25" s="5">
        <v>43481</v>
      </c>
      <c r="B25" s="4" t="s">
        <v>24</v>
      </c>
      <c r="C25" s="4">
        <v>7425</v>
      </c>
      <c r="D25" s="4">
        <v>6700</v>
      </c>
      <c r="E25" s="7">
        <v>19</v>
      </c>
      <c r="F25" s="7">
        <v>2558.9225590000001</v>
      </c>
      <c r="G25" s="9">
        <v>0.55000000000000004</v>
      </c>
      <c r="H25" s="4">
        <v>0.08</v>
      </c>
      <c r="I25" s="9">
        <v>0.14545454545454545</v>
      </c>
      <c r="J25" s="9">
        <v>1.2549483913323622</v>
      </c>
      <c r="K25" s="17">
        <v>2.9659675067100263E-2</v>
      </c>
      <c r="L25" s="17">
        <v>0.8911453080111934</v>
      </c>
      <c r="M25" s="17">
        <v>2.7954801098093145</v>
      </c>
      <c r="N25" s="17">
        <v>5.0556679005199459E-2</v>
      </c>
      <c r="O25" s="17">
        <v>0.8959116234452944</v>
      </c>
      <c r="P25" s="17">
        <v>0.39853170361996898</v>
      </c>
      <c r="Q25" s="17">
        <v>34.036054172260499</v>
      </c>
      <c r="R25" s="17">
        <v>0.89335498338881092</v>
      </c>
      <c r="S25" s="10">
        <v>1.9538195359227833E-4</v>
      </c>
      <c r="T25" s="10">
        <v>1.8687732599120469E-4</v>
      </c>
      <c r="U25" s="10">
        <v>1.2095731543672482E-4</v>
      </c>
      <c r="W25" s="4">
        <v>7625</v>
      </c>
      <c r="X25" s="4">
        <v>6325</v>
      </c>
      <c r="Y25" s="4">
        <v>5.6</v>
      </c>
      <c r="Z25" s="4">
        <v>734.42622949999998</v>
      </c>
      <c r="AA25" s="4">
        <v>1.1246951220000001</v>
      </c>
      <c r="AB25" s="4">
        <v>1.2500000000000001E-2</v>
      </c>
      <c r="AC25" s="4">
        <v>1.1114123068100227E-2</v>
      </c>
      <c r="AD25" s="17">
        <v>4.8320607930509594</v>
      </c>
      <c r="AE25" s="17">
        <v>3.7722861557209449E-2</v>
      </c>
      <c r="AF25" s="17">
        <v>0.90173185323603411</v>
      </c>
      <c r="AG25" s="17">
        <v>7.1423980809975545</v>
      </c>
      <c r="AH25" s="17">
        <v>0.10747171724274712</v>
      </c>
      <c r="AI25" s="17">
        <v>0.83540075681561554</v>
      </c>
      <c r="AJ25" s="17">
        <v>0.61899173677494801</v>
      </c>
      <c r="AK25" s="17">
        <v>41.337110017598903</v>
      </c>
      <c r="AL25" s="17">
        <v>0.95508024359361876</v>
      </c>
      <c r="AM25" s="13">
        <v>8.1743577221847865E-4</v>
      </c>
      <c r="AN25" s="13">
        <v>8.9088413782904621E-3</v>
      </c>
      <c r="AO25" s="10">
        <v>7.7459569783933666E-4</v>
      </c>
      <c r="AQ25" s="4">
        <v>24550</v>
      </c>
      <c r="AR25" s="4">
        <v>18100</v>
      </c>
      <c r="AS25" s="4">
        <v>42</v>
      </c>
      <c r="AT25" s="4">
        <v>1710.7942969999999</v>
      </c>
      <c r="AU25" s="4">
        <v>1.075</v>
      </c>
      <c r="AV25" s="4">
        <v>0.2</v>
      </c>
      <c r="AW25" s="4">
        <v>0.186046511627907</v>
      </c>
      <c r="AX25" s="15">
        <v>41.199683371036294</v>
      </c>
      <c r="AY25" s="15">
        <v>2.7992417151992277</v>
      </c>
      <c r="AZ25" s="15">
        <v>0.99124253419064379</v>
      </c>
      <c r="BA25" s="15">
        <v>120.11086650438889</v>
      </c>
      <c r="BB25" s="15">
        <v>4.0832722577685949</v>
      </c>
      <c r="BC25" s="15">
        <v>0.95952859163582194</v>
      </c>
      <c r="BD25" s="15">
        <v>0.28662399329298388</v>
      </c>
      <c r="BE25" s="15">
        <v>2903.6825989512372</v>
      </c>
      <c r="BF25" s="15">
        <v>0.99180834182759636</v>
      </c>
      <c r="BG25" s="13">
        <v>1.7776639726898296E-3</v>
      </c>
      <c r="BH25" s="13">
        <v>1.6985355995699766E-2</v>
      </c>
      <c r="BI25" s="13">
        <v>2.9481555163048119E-3</v>
      </c>
      <c r="BJ25"/>
    </row>
    <row r="26" spans="1:62" s="4" customFormat="1" ht="13" x14ac:dyDescent="0.3">
      <c r="A26" s="5">
        <v>43495</v>
      </c>
      <c r="B26" s="4" t="s">
        <v>24</v>
      </c>
      <c r="C26" s="4">
        <v>8475</v>
      </c>
      <c r="D26" s="4">
        <v>7625</v>
      </c>
      <c r="E26" s="7">
        <v>18</v>
      </c>
      <c r="F26" s="7">
        <v>2123.8938050000002</v>
      </c>
      <c r="G26" s="9">
        <v>0.36249999999999999</v>
      </c>
      <c r="H26" s="4">
        <v>0.08</v>
      </c>
      <c r="I26" s="9">
        <v>0.22068965517241382</v>
      </c>
      <c r="J26" s="9">
        <v>1.4382489319706093</v>
      </c>
      <c r="K26" s="17">
        <v>2.1017567397100454E-2</v>
      </c>
      <c r="L26" s="17">
        <v>0.89829656683118664</v>
      </c>
      <c r="M26" s="17">
        <v>2.8680875111476074</v>
      </c>
      <c r="N26" s="17">
        <v>3.9030661710534098E-2</v>
      </c>
      <c r="O26" s="17">
        <v>0.90774072954471585</v>
      </c>
      <c r="P26" s="17">
        <v>0.43754432366500595</v>
      </c>
      <c r="Q26" s="17">
        <v>27.336744391236415</v>
      </c>
      <c r="R26" s="17">
        <v>0.8832054784526483</v>
      </c>
      <c r="S26" s="10">
        <v>1.4514418732360885E-4</v>
      </c>
      <c r="T26" s="10">
        <v>1.5096854471000138E-4</v>
      </c>
      <c r="U26" s="10">
        <v>1.3036529435607011E-4</v>
      </c>
      <c r="W26" s="4">
        <v>7325</v>
      </c>
      <c r="X26" s="4">
        <v>5825</v>
      </c>
      <c r="Y26" s="4">
        <v>4.5999999999999996</v>
      </c>
      <c r="Z26" s="4">
        <v>627.98634809999999</v>
      </c>
      <c r="AA26" s="4">
        <v>2.25</v>
      </c>
      <c r="AB26" s="4">
        <v>2.25</v>
      </c>
      <c r="AC26" s="4">
        <v>1</v>
      </c>
      <c r="AD26" s="17">
        <v>5.7537738274728412</v>
      </c>
      <c r="AE26" s="17">
        <v>9.5307936075329346E-3</v>
      </c>
      <c r="AF26" s="17">
        <v>0.99128148480891776</v>
      </c>
      <c r="AG26" s="17">
        <v>7.6020244664115388</v>
      </c>
      <c r="AH26" s="17">
        <v>3.5052954469803499E-2</v>
      </c>
      <c r="AI26" s="17">
        <v>0.99126161647935263</v>
      </c>
      <c r="AJ26" s="17">
        <v>0.67647755055895198</v>
      </c>
      <c r="AK26" s="17">
        <v>25.64240852864555</v>
      </c>
      <c r="AL26" s="17">
        <v>0.96843550574523884</v>
      </c>
      <c r="AM26" s="13">
        <v>7.8645910479104963E-4</v>
      </c>
      <c r="AN26" s="13">
        <v>1.1900986255669495E-2</v>
      </c>
      <c r="AO26" s="10">
        <v>1.0238254946088282E-3</v>
      </c>
      <c r="AP26" s="4" t="s">
        <v>28</v>
      </c>
      <c r="AQ26" s="4">
        <v>27800</v>
      </c>
      <c r="AR26" s="4">
        <v>20750</v>
      </c>
      <c r="AS26" s="4">
        <v>31</v>
      </c>
      <c r="AT26" s="4">
        <v>1115.1079139999999</v>
      </c>
      <c r="AU26" s="4">
        <v>1.319047619</v>
      </c>
      <c r="AV26" s="4">
        <v>0.43928571430000002</v>
      </c>
      <c r="AW26" s="4">
        <v>0.33303249099758242</v>
      </c>
      <c r="AX26" s="15">
        <v>40.40622075983088</v>
      </c>
      <c r="AY26" s="15">
        <v>2.7125944908524788</v>
      </c>
      <c r="AZ26" s="15">
        <v>0.99496779743578179</v>
      </c>
      <c r="BA26" s="15">
        <v>118.42055254103678</v>
      </c>
      <c r="BB26" s="15">
        <v>3.940656378517347</v>
      </c>
      <c r="BC26" s="15">
        <v>0.96940717689051292</v>
      </c>
      <c r="BD26" s="15">
        <v>0.28445200423725653</v>
      </c>
      <c r="BE26" s="15">
        <v>2843.0094072198776</v>
      </c>
      <c r="BF26" s="15">
        <v>0.98598666296080983</v>
      </c>
      <c r="BG26" s="13">
        <v>1.3930735892660345E-3</v>
      </c>
      <c r="BH26" s="13">
        <v>1.0152402452109322E-2</v>
      </c>
      <c r="BI26" s="13">
        <v>1.8979922980254436E-3</v>
      </c>
      <c r="BJ26"/>
    </row>
    <row r="27" spans="1:62" s="4" customFormat="1" ht="13" x14ac:dyDescent="0.3">
      <c r="A27" s="1">
        <v>43269</v>
      </c>
      <c r="B27" s="2" t="s">
        <v>23</v>
      </c>
      <c r="C27" s="2">
        <v>28275</v>
      </c>
      <c r="D27" s="2">
        <v>23100</v>
      </c>
      <c r="E27" s="6">
        <v>32.5</v>
      </c>
      <c r="F27" s="6">
        <v>1149</v>
      </c>
      <c r="G27" s="8">
        <v>0.84</v>
      </c>
      <c r="H27" s="2">
        <v>0.08</v>
      </c>
      <c r="I27" s="9">
        <v>9.5238095238095247E-2</v>
      </c>
      <c r="J27" s="8">
        <v>32.418937785182528</v>
      </c>
      <c r="K27" s="16">
        <v>2.2150413276814467</v>
      </c>
      <c r="L27" s="16">
        <v>0.95875605783493101</v>
      </c>
      <c r="M27" s="16">
        <v>101.78207970023968</v>
      </c>
      <c r="N27" s="16">
        <v>3.0882367523041681</v>
      </c>
      <c r="O27" s="16">
        <v>0.9672321472544535</v>
      </c>
      <c r="P27" s="16">
        <v>0.25910373455962366</v>
      </c>
      <c r="Q27" s="16">
        <v>2471.3785798246813</v>
      </c>
      <c r="R27" s="16">
        <v>0.88175511482971203</v>
      </c>
      <c r="S27" s="3">
        <v>1.5E-3</v>
      </c>
      <c r="T27" s="3">
        <v>1.0000000000000001E-5</v>
      </c>
      <c r="U27" s="3">
        <v>1.9078470548579349E-3</v>
      </c>
      <c r="V27" s="2"/>
      <c r="W27" s="2">
        <v>4875</v>
      </c>
      <c r="X27" s="2">
        <v>4400</v>
      </c>
      <c r="Y27" s="2">
        <v>10.199999999999999</v>
      </c>
      <c r="Z27" s="2">
        <v>2092</v>
      </c>
      <c r="AA27" s="8">
        <v>1.44</v>
      </c>
      <c r="AB27" s="8">
        <v>1.0900000000000001</v>
      </c>
      <c r="AC27" s="4">
        <v>0.75694444444444453</v>
      </c>
      <c r="AD27" s="16">
        <v>2.4152585182095581</v>
      </c>
      <c r="AE27" s="16">
        <v>1.0288196184213134E-2</v>
      </c>
      <c r="AF27" s="16">
        <v>0.96749967728427133</v>
      </c>
      <c r="AG27" s="16">
        <v>3.6697025759756809</v>
      </c>
      <c r="AH27" s="16">
        <v>2.7355227625259243E-2</v>
      </c>
      <c r="AI27" s="16">
        <v>0.97270901321284275</v>
      </c>
      <c r="AJ27" s="16">
        <v>0.56313180508562322</v>
      </c>
      <c r="AK27" s="16">
        <v>19.4877929511884</v>
      </c>
      <c r="AL27" s="16">
        <v>0.91510050524130582</v>
      </c>
      <c r="AM27" s="3">
        <v>2.2800000000000001E-2</v>
      </c>
      <c r="AN27" s="3">
        <v>0</v>
      </c>
      <c r="AO27" s="3">
        <v>5.3675331766989361E-2</v>
      </c>
      <c r="AP27" s="2"/>
      <c r="AQ27" s="2">
        <v>24600</v>
      </c>
      <c r="AR27" s="2">
        <v>17500</v>
      </c>
      <c r="AS27" s="2">
        <v>33</v>
      </c>
      <c r="AT27" s="6">
        <v>1341</v>
      </c>
      <c r="AU27" s="8">
        <v>2.15</v>
      </c>
      <c r="AV27" s="8">
        <v>0.53</v>
      </c>
      <c r="AW27" s="4">
        <v>0.24651162790697675</v>
      </c>
      <c r="AX27" s="15">
        <v>23.311630927504048</v>
      </c>
      <c r="AY27" s="15">
        <v>2.2384861461060499</v>
      </c>
      <c r="AZ27" s="15">
        <v>0.98499545591899806</v>
      </c>
      <c r="BA27" s="15">
        <v>77.153403898513901</v>
      </c>
      <c r="BB27" s="15">
        <v>3.0898169555255235</v>
      </c>
      <c r="BC27" s="15">
        <v>0.95368608223682549</v>
      </c>
      <c r="BD27" s="15">
        <v>0.25312479002768734</v>
      </c>
      <c r="BE27" s="15">
        <v>2280.8487504937111</v>
      </c>
      <c r="BF27" s="15">
        <v>0.99135994643884884</v>
      </c>
      <c r="BG27" s="3">
        <v>1.1900000000000001E-2</v>
      </c>
      <c r="BH27" s="3">
        <v>0</v>
      </c>
      <c r="BI27" s="3">
        <v>7.5749329382891029E-2</v>
      </c>
      <c r="BJ27"/>
    </row>
    <row r="28" spans="1:62" s="4" customFormat="1" ht="13" x14ac:dyDescent="0.3">
      <c r="A28" s="1">
        <v>43284</v>
      </c>
      <c r="B28" s="2" t="s">
        <v>23</v>
      </c>
      <c r="C28" s="2">
        <v>26875</v>
      </c>
      <c r="D28" s="2">
        <v>23900</v>
      </c>
      <c r="E28" s="6"/>
      <c r="F28" s="6"/>
      <c r="G28" s="8">
        <v>0.75</v>
      </c>
      <c r="H28" s="2">
        <v>0.08</v>
      </c>
      <c r="I28" s="9">
        <v>0.10666666666666667</v>
      </c>
      <c r="J28" s="8">
        <v>4.6922953795476472</v>
      </c>
      <c r="K28" s="16">
        <v>1.0185614225001336</v>
      </c>
      <c r="L28" s="16">
        <v>0.84372662041334667</v>
      </c>
      <c r="M28" s="16">
        <v>23.044699954212394</v>
      </c>
      <c r="N28" s="16">
        <v>1.2346263172106111</v>
      </c>
      <c r="O28" s="16">
        <v>0.91461853374899693</v>
      </c>
      <c r="P28" s="16">
        <v>0.15692599207822108</v>
      </c>
      <c r="Q28" s="16">
        <v>1096.3332914283346</v>
      </c>
      <c r="R28" s="16">
        <v>0.65796237445618344</v>
      </c>
      <c r="S28" s="3">
        <v>2.3999999999999998E-3</v>
      </c>
      <c r="T28" s="3">
        <v>6.0000000000000002E-5</v>
      </c>
      <c r="U28" s="3">
        <v>9.6495483701313257E-3</v>
      </c>
      <c r="V28" s="2" t="s">
        <v>26</v>
      </c>
      <c r="W28" s="2">
        <v>5525</v>
      </c>
      <c r="X28" s="2">
        <v>5150</v>
      </c>
      <c r="Y28" s="2"/>
      <c r="Z28" s="2"/>
      <c r="AA28" s="8">
        <v>1.05</v>
      </c>
      <c r="AB28" s="8">
        <v>0.47499999999999998</v>
      </c>
      <c r="AC28" s="4">
        <v>0.45238095238095233</v>
      </c>
      <c r="AD28" s="16">
        <v>6.2940110400544231</v>
      </c>
      <c r="AE28" s="16">
        <v>2.1961180146136662E-2</v>
      </c>
      <c r="AF28" s="16">
        <v>0.91242526856364337</v>
      </c>
      <c r="AG28" s="16">
        <v>10.117650871861171</v>
      </c>
      <c r="AH28" s="16">
        <v>4.4939700793004467E-2</v>
      </c>
      <c r="AI28" s="16">
        <v>0.92023846378538288</v>
      </c>
      <c r="AJ28" s="16">
        <v>0.54669184746071631</v>
      </c>
      <c r="AK28" s="16">
        <v>49.888865118850809</v>
      </c>
      <c r="AL28" s="16">
        <v>0.88511521735279608</v>
      </c>
      <c r="AM28" s="3">
        <v>9.1999999999999998E-3</v>
      </c>
      <c r="AN28" s="3">
        <v>6.0000000000000002E-5</v>
      </c>
      <c r="AO28" s="3">
        <v>6.0003031370954238E-2</v>
      </c>
      <c r="AP28" s="2" t="s">
        <v>27</v>
      </c>
      <c r="AQ28" s="2">
        <v>26200</v>
      </c>
      <c r="AR28" s="2">
        <v>19400</v>
      </c>
      <c r="AS28" s="2"/>
      <c r="AT28" s="6"/>
      <c r="AU28" s="8">
        <v>2.19</v>
      </c>
      <c r="AV28" s="8">
        <v>0.66</v>
      </c>
      <c r="AW28" s="4">
        <v>0.30136986301369867</v>
      </c>
      <c r="AX28" s="15">
        <v>40.040106715202299</v>
      </c>
      <c r="AY28" s="15">
        <v>2.3488526716377494</v>
      </c>
      <c r="AZ28" s="15">
        <v>0.99486685840756117</v>
      </c>
      <c r="BA28" s="15">
        <v>134.60540768201204</v>
      </c>
      <c r="BB28" s="15">
        <v>3.2246628116885026</v>
      </c>
      <c r="BC28" s="15">
        <v>0.96825958002639267</v>
      </c>
      <c r="BD28" s="15">
        <v>0.25386860780991899</v>
      </c>
      <c r="BE28" s="15">
        <v>2697.1377830279553</v>
      </c>
      <c r="BF28" s="15">
        <v>0.98996846340561762</v>
      </c>
      <c r="BG28" s="3">
        <v>1.1599999999999999E-2</v>
      </c>
      <c r="BH28" s="3">
        <v>8.0000000000000007E-5</v>
      </c>
      <c r="BI28" s="3">
        <v>5.0776574268449906E-2</v>
      </c>
      <c r="BJ28" s="2" t="s">
        <v>27</v>
      </c>
    </row>
    <row r="29" spans="1:62" s="4" customFormat="1" ht="13" x14ac:dyDescent="0.3">
      <c r="A29" s="1">
        <v>43297</v>
      </c>
      <c r="B29" s="2" t="s">
        <v>23</v>
      </c>
      <c r="C29" s="2">
        <v>30700</v>
      </c>
      <c r="D29" s="2">
        <v>27075</v>
      </c>
      <c r="E29" s="6">
        <v>40</v>
      </c>
      <c r="F29" s="6">
        <v>1303</v>
      </c>
      <c r="G29" s="8">
        <v>0.81</v>
      </c>
      <c r="H29" s="2">
        <v>0.08</v>
      </c>
      <c r="I29" s="9">
        <v>9.8765432098765427E-2</v>
      </c>
      <c r="J29" s="8">
        <v>2.199384252011769</v>
      </c>
      <c r="K29" s="16">
        <v>1.564239605784324</v>
      </c>
      <c r="L29" s="16">
        <v>0.89249807214858534</v>
      </c>
      <c r="M29" s="16">
        <v>16.275319258035569</v>
      </c>
      <c r="N29" s="16">
        <v>1.7779354417569067</v>
      </c>
      <c r="O29" s="16">
        <v>0.83972418417973638</v>
      </c>
      <c r="P29" s="16">
        <v>0.10754379639590397</v>
      </c>
      <c r="Q29" s="16">
        <v>1564.9948679824288</v>
      </c>
      <c r="R29" s="16">
        <v>0.8586558590156097</v>
      </c>
      <c r="S29" s="3">
        <v>4.0000000000000001E-3</v>
      </c>
      <c r="T29" s="3">
        <v>1E-4</v>
      </c>
      <c r="U29" s="3">
        <v>1.0065936327619606E-2</v>
      </c>
      <c r="V29" s="2"/>
      <c r="W29" s="2">
        <v>5350</v>
      </c>
      <c r="X29" s="2">
        <v>4850</v>
      </c>
      <c r="Y29" s="2">
        <v>9</v>
      </c>
      <c r="Z29" s="2">
        <v>1682</v>
      </c>
      <c r="AA29" s="8">
        <v>0.85</v>
      </c>
      <c r="AB29" s="8">
        <v>0.67500000000000004</v>
      </c>
      <c r="AC29" s="4">
        <v>0.79411764705882359</v>
      </c>
      <c r="AD29" s="16">
        <v>2.7449921370097989</v>
      </c>
      <c r="AE29" s="16">
        <v>6.0872097985385315E-2</v>
      </c>
      <c r="AF29" s="16">
        <v>0.95176794550968724</v>
      </c>
      <c r="AG29" s="16">
        <v>5.4976197628968313</v>
      </c>
      <c r="AH29" s="16">
        <v>0.11548892289776996</v>
      </c>
      <c r="AI29" s="16">
        <v>0.89661831219179111</v>
      </c>
      <c r="AJ29" s="16">
        <v>0.42321828391160493</v>
      </c>
      <c r="AK29" s="16">
        <v>67.199060310456446</v>
      </c>
      <c r="AL29" s="16">
        <v>0.97597548786352128</v>
      </c>
      <c r="AM29" s="3">
        <v>1.3599999999999999E-2</v>
      </c>
      <c r="AN29" s="3">
        <v>1.4999999999999999E-4</v>
      </c>
      <c r="AO29" s="3">
        <v>7.8869990327467901E-2</v>
      </c>
      <c r="AP29" s="2"/>
      <c r="AQ29" s="2">
        <v>27500</v>
      </c>
      <c r="AR29" s="2">
        <v>20500</v>
      </c>
      <c r="AS29" s="2">
        <v>117</v>
      </c>
      <c r="AT29" s="6">
        <v>4255</v>
      </c>
      <c r="AU29" s="8">
        <v>2.1</v>
      </c>
      <c r="AV29" s="8">
        <v>0.67500000000000004</v>
      </c>
      <c r="AW29" s="4">
        <v>0.32142857142857145</v>
      </c>
      <c r="AX29" s="15">
        <v>34.044793016451102</v>
      </c>
      <c r="AY29" s="15">
        <v>2.57981496382201</v>
      </c>
      <c r="AZ29" s="15">
        <v>0.99629988139437209</v>
      </c>
      <c r="BA29" s="15">
        <v>125.94013210969038</v>
      </c>
      <c r="BB29" s="15">
        <v>3.4197235910629624</v>
      </c>
      <c r="BC29" s="15">
        <v>0.97055539672294977</v>
      </c>
      <c r="BD29" s="15">
        <v>0.2296947401297004</v>
      </c>
      <c r="BE29" s="15">
        <v>2910.4099364043491</v>
      </c>
      <c r="BF29" s="15">
        <v>0.98634563373699458</v>
      </c>
      <c r="BG29" s="3">
        <v>2.63E-2</v>
      </c>
      <c r="BH29" s="3">
        <v>6.6E-4</v>
      </c>
      <c r="BI29" s="3">
        <v>0.15135941466436381</v>
      </c>
    </row>
    <row r="30" spans="1:62" s="4" customFormat="1" ht="13" x14ac:dyDescent="0.3">
      <c r="A30" s="1">
        <v>43311</v>
      </c>
      <c r="B30" s="2" t="s">
        <v>23</v>
      </c>
      <c r="C30" s="2">
        <v>26850</v>
      </c>
      <c r="D30" s="2">
        <v>24225</v>
      </c>
      <c r="E30" s="6">
        <v>30</v>
      </c>
      <c r="F30" s="6">
        <v>1117.318436</v>
      </c>
      <c r="G30" s="8">
        <v>0.7</v>
      </c>
      <c r="H30" s="2">
        <v>0.08</v>
      </c>
      <c r="I30" s="9">
        <v>0.1142857142857143</v>
      </c>
      <c r="J30" s="8">
        <v>10.904787279490622</v>
      </c>
      <c r="K30" s="16">
        <v>0.42034810277877732</v>
      </c>
      <c r="L30" s="16">
        <v>0.97660703272528815</v>
      </c>
      <c r="M30" s="16">
        <v>27.885543669582642</v>
      </c>
      <c r="N30" s="16">
        <v>0.65150515831774825</v>
      </c>
      <c r="O30" s="16">
        <v>0.9748277455279839</v>
      </c>
      <c r="P30" s="16">
        <v>0.32160710662354924</v>
      </c>
      <c r="Q30" s="16">
        <v>486.51504271353127</v>
      </c>
      <c r="R30" s="16">
        <v>0.91445246903209731</v>
      </c>
      <c r="S30" s="3">
        <v>1E-3</v>
      </c>
      <c r="T30" s="3">
        <v>5.0000000000000002E-5</v>
      </c>
      <c r="U30" s="3">
        <v>2.2552486438524363E-3</v>
      </c>
      <c r="V30" s="2"/>
      <c r="W30" s="2">
        <v>5725</v>
      </c>
      <c r="X30" s="2">
        <v>5200</v>
      </c>
      <c r="Y30" s="2">
        <v>8.1999999999999993</v>
      </c>
      <c r="Z30" s="2">
        <v>1432.31441</v>
      </c>
      <c r="AA30" s="8">
        <v>1.66</v>
      </c>
      <c r="AB30" s="8">
        <v>0.67896341459999998</v>
      </c>
      <c r="AC30" s="4">
        <v>0.4090141051807229</v>
      </c>
      <c r="AD30" s="16">
        <v>3.8503864170147142</v>
      </c>
      <c r="AE30" s="16">
        <v>6.3688610048690919E-2</v>
      </c>
      <c r="AF30" s="16">
        <v>0.97745574222100462</v>
      </c>
      <c r="AG30" s="16">
        <v>7.6919057920093072</v>
      </c>
      <c r="AH30" s="16">
        <v>0.11902595352231579</v>
      </c>
      <c r="AI30" s="16">
        <v>0.97099031581990147</v>
      </c>
      <c r="AJ30" s="16">
        <v>0.43255206202976249</v>
      </c>
      <c r="AK30" s="16">
        <v>79.080788589903364</v>
      </c>
      <c r="AL30" s="16">
        <v>0.9680887273808001</v>
      </c>
      <c r="AM30" s="3">
        <v>1.5599999999999999E-2</v>
      </c>
      <c r="AN30" s="3">
        <v>5.0000000000000002E-5</v>
      </c>
      <c r="AO30" s="3">
        <v>5.7511754028480279E-2</v>
      </c>
      <c r="AP30" s="2"/>
      <c r="AQ30" s="2">
        <v>25450</v>
      </c>
      <c r="AR30" s="2">
        <v>18100</v>
      </c>
      <c r="AS30" s="2">
        <v>38</v>
      </c>
      <c r="AT30" s="6">
        <v>1493.1237719999999</v>
      </c>
      <c r="AU30" s="8">
        <v>2.35</v>
      </c>
      <c r="AV30" s="8">
        <v>1.375</v>
      </c>
      <c r="AW30" s="4">
        <v>0.58510638297872342</v>
      </c>
      <c r="AX30" s="15">
        <v>33.264080937950752</v>
      </c>
      <c r="AY30" s="15">
        <v>2.1969091937272158</v>
      </c>
      <c r="AZ30" s="15">
        <v>0.97885404029963219</v>
      </c>
      <c r="BA30" s="15">
        <v>101.96246326105556</v>
      </c>
      <c r="BB30" s="15">
        <v>3.1383148141398323</v>
      </c>
      <c r="BC30" s="15">
        <v>0.94419715509029545</v>
      </c>
      <c r="BD30" s="15">
        <v>0.27747394709997358</v>
      </c>
      <c r="BE30" s="15">
        <v>2331.957535665199</v>
      </c>
      <c r="BF30" s="15">
        <v>0.99607665997763106</v>
      </c>
      <c r="BG30" s="3">
        <v>1.46E-2</v>
      </c>
      <c r="BH30" s="3">
        <v>6.9999999999999994E-5</v>
      </c>
      <c r="BI30" s="3">
        <v>9.828555793698987E-2</v>
      </c>
      <c r="BJ30"/>
    </row>
    <row r="31" spans="1:62" s="4" customFormat="1" ht="13" x14ac:dyDescent="0.3">
      <c r="A31" s="1">
        <v>43325</v>
      </c>
      <c r="B31" s="2" t="s">
        <v>23</v>
      </c>
      <c r="C31" s="2">
        <v>26625</v>
      </c>
      <c r="D31" s="2">
        <v>23875</v>
      </c>
      <c r="E31" s="6">
        <v>29.5</v>
      </c>
      <c r="F31" s="6">
        <v>1107.981221</v>
      </c>
      <c r="G31" s="8">
        <v>0.56562137050000005</v>
      </c>
      <c r="H31" s="2">
        <v>0.08</v>
      </c>
      <c r="I31" s="9">
        <v>0.14143737166309914</v>
      </c>
      <c r="J31" s="8">
        <v>10.845671534441884</v>
      </c>
      <c r="K31" s="16">
        <v>1.584540776132072</v>
      </c>
      <c r="L31" s="16">
        <v>0.9583681325435679</v>
      </c>
      <c r="M31" s="16">
        <v>44.28902621815346</v>
      </c>
      <c r="N31" s="16">
        <v>2.0201952194458825</v>
      </c>
      <c r="O31" s="16">
        <v>0.97942424937257355</v>
      </c>
      <c r="P31" s="16">
        <v>0.19479707961518306</v>
      </c>
      <c r="Q31" s="16">
        <v>1689.7344480387394</v>
      </c>
      <c r="R31" s="16">
        <v>0.84210270009286248</v>
      </c>
      <c r="S31" s="3">
        <v>1E-3</v>
      </c>
      <c r="T31" s="3">
        <v>5.0000000000000002E-5</v>
      </c>
      <c r="U31" s="3">
        <v>1.5633573615035454E-3</v>
      </c>
      <c r="V31" s="2"/>
      <c r="W31" s="2">
        <v>5750</v>
      </c>
      <c r="X31" s="2">
        <v>5225</v>
      </c>
      <c r="Y31" s="2">
        <v>5.8</v>
      </c>
      <c r="Z31" s="2">
        <v>1008.695652</v>
      </c>
      <c r="AA31" s="8">
        <v>1.53</v>
      </c>
      <c r="AB31" s="8">
        <v>1.1082317070000001</v>
      </c>
      <c r="AC31" s="4">
        <v>0.72433444901960786</v>
      </c>
      <c r="AD31" s="16">
        <v>2.6531100500945057</v>
      </c>
      <c r="AE31" s="16">
        <v>2.4790818128562344E-2</v>
      </c>
      <c r="AF31" s="16">
        <v>0.98139705256330556</v>
      </c>
      <c r="AG31" s="16">
        <v>4.5128374948973127</v>
      </c>
      <c r="AH31" s="16">
        <v>5.6186465362417559E-2</v>
      </c>
      <c r="AI31" s="16">
        <v>0.97168960652004543</v>
      </c>
      <c r="AJ31" s="16">
        <v>0.51894995517319864</v>
      </c>
      <c r="AK31" s="16">
        <v>32.752487658497337</v>
      </c>
      <c r="AL31" s="16">
        <v>0.97792071465298591</v>
      </c>
      <c r="AM31" s="3">
        <v>3.6600000000000001E-2</v>
      </c>
      <c r="AN31" s="3">
        <v>1.2E-4</v>
      </c>
      <c r="AO31" s="3">
        <v>0.12753538691208446</v>
      </c>
      <c r="AP31" s="2"/>
      <c r="AQ31" s="2">
        <v>26700</v>
      </c>
      <c r="AR31" s="2">
        <v>20300</v>
      </c>
      <c r="AS31" s="2">
        <v>36</v>
      </c>
      <c r="AT31" s="6">
        <v>1348.314607</v>
      </c>
      <c r="AU31" s="8">
        <v>2.9249999999999998</v>
      </c>
      <c r="AV31" s="8">
        <v>1.2749999999999999</v>
      </c>
      <c r="AW31" s="4">
        <v>0.4358974358974359</v>
      </c>
      <c r="AX31" s="15">
        <v>41.918083240813701</v>
      </c>
      <c r="AY31" s="15">
        <v>2.104086421772291</v>
      </c>
      <c r="AZ31" s="15">
        <v>0.98581654292717447</v>
      </c>
      <c r="BA31" s="15">
        <v>110.08471172082341</v>
      </c>
      <c r="BB31" s="15">
        <v>3.2457525745618296</v>
      </c>
      <c r="BC31" s="15">
        <v>0.95678252924724394</v>
      </c>
      <c r="BD31" s="15">
        <v>0.32265275040058278</v>
      </c>
      <c r="BE31" s="15">
        <v>2195.4831123935014</v>
      </c>
      <c r="BF31" s="15">
        <v>0.99639033766381924</v>
      </c>
      <c r="BG31" s="3">
        <v>3.7100000000000001E-2</v>
      </c>
      <c r="BH31" s="3">
        <v>8.0000000000000007E-5</v>
      </c>
      <c r="BI31" s="3">
        <v>0.12937160035367942</v>
      </c>
      <c r="BJ31" s="2"/>
    </row>
    <row r="32" spans="1:62" s="4" customFormat="1" ht="13" x14ac:dyDescent="0.3">
      <c r="A32" s="5">
        <v>43339</v>
      </c>
      <c r="B32" s="2" t="s">
        <v>23</v>
      </c>
      <c r="C32" s="4">
        <v>38925</v>
      </c>
      <c r="D32" s="4">
        <v>32200</v>
      </c>
      <c r="E32" s="7">
        <v>21.5</v>
      </c>
      <c r="F32" s="7">
        <v>552.34425180000005</v>
      </c>
      <c r="G32" s="9">
        <v>0.51858304300000002</v>
      </c>
      <c r="H32" s="4">
        <v>0.08</v>
      </c>
      <c r="I32" s="9">
        <v>0.15426651734927629</v>
      </c>
      <c r="J32" s="9">
        <v>40.112507332995911</v>
      </c>
      <c r="K32" s="17">
        <v>0.21778472152120287</v>
      </c>
      <c r="L32" s="17">
        <v>0.9637432152501556</v>
      </c>
      <c r="M32" s="17">
        <v>66.839170051560401</v>
      </c>
      <c r="N32" s="17">
        <v>0.47038822403081837</v>
      </c>
      <c r="O32" s="17">
        <v>0.98612891779985945</v>
      </c>
      <c r="P32" s="17">
        <v>0.50703986072740659</v>
      </c>
      <c r="Q32" s="17">
        <v>413.81612440753469</v>
      </c>
      <c r="R32" s="17">
        <v>0.89130192373968875</v>
      </c>
      <c r="S32" s="3">
        <v>6.7818680889760469E-3</v>
      </c>
      <c r="T32" s="3">
        <v>2.3383847726913344E-4</v>
      </c>
      <c r="U32" s="3">
        <v>1.1099027694952596E-2</v>
      </c>
      <c r="W32" s="4">
        <v>4775</v>
      </c>
      <c r="X32" s="4">
        <v>4400</v>
      </c>
      <c r="Y32" s="4">
        <v>5.6</v>
      </c>
      <c r="Z32" s="4">
        <v>1172.7748690000001</v>
      </c>
      <c r="AA32" s="9">
        <v>0.95</v>
      </c>
      <c r="AB32" s="9">
        <v>0.4375</v>
      </c>
      <c r="AC32" s="4">
        <v>0.46052631578947373</v>
      </c>
      <c r="AD32" s="17">
        <v>3.0280382339002023</v>
      </c>
      <c r="AE32" s="17">
        <v>7.1058705725022098E-2</v>
      </c>
      <c r="AF32" s="17">
        <v>0.9870357978890888</v>
      </c>
      <c r="AG32" s="17">
        <v>6.7830867489268183</v>
      </c>
      <c r="AH32" s="17">
        <v>0.1195062584200727</v>
      </c>
      <c r="AI32" s="17">
        <v>0.99239142995155305</v>
      </c>
      <c r="AJ32" s="17">
        <v>0.37472631103921489</v>
      </c>
      <c r="AK32" s="17">
        <v>87.784125937973698</v>
      </c>
      <c r="AL32" s="17">
        <v>0.94215328798944531</v>
      </c>
      <c r="AM32" s="3">
        <v>3.8607043903922986E-2</v>
      </c>
      <c r="AN32" s="11">
        <v>3.1844798534629904E-4</v>
      </c>
      <c r="AO32" s="3">
        <v>8.8644349205792186E-2</v>
      </c>
      <c r="AQ32" s="7">
        <v>31377.77778</v>
      </c>
      <c r="AR32" s="7">
        <v>23822.22222</v>
      </c>
      <c r="AS32" s="4">
        <v>44</v>
      </c>
      <c r="AT32" s="7">
        <v>1402.2662889999999</v>
      </c>
      <c r="AU32" s="9">
        <v>2.1201219509999998</v>
      </c>
      <c r="AV32" s="9">
        <v>1.059756098</v>
      </c>
      <c r="AW32" s="4">
        <v>0.49985619813055754</v>
      </c>
      <c r="AX32" s="15">
        <v>42.080577521291538</v>
      </c>
      <c r="AY32" s="15">
        <v>2.2284464424433899</v>
      </c>
      <c r="AZ32" s="15">
        <v>0.98938117273165649</v>
      </c>
      <c r="BA32" s="15">
        <v>112.93941881230903</v>
      </c>
      <c r="BB32" s="15">
        <v>3.3929714807704614</v>
      </c>
      <c r="BC32" s="15">
        <v>0.9612203812060881</v>
      </c>
      <c r="BD32" s="15">
        <v>0.31424944329801707</v>
      </c>
      <c r="BE32" s="15">
        <v>2334.6880963068206</v>
      </c>
      <c r="BF32" s="15">
        <v>0.99453621155594885</v>
      </c>
      <c r="BG32" s="3">
        <v>7.0543742315266278E-2</v>
      </c>
      <c r="BH32" s="3">
        <v>3.797535842751314E-4</v>
      </c>
      <c r="BI32" s="3">
        <v>0.14828262996671443</v>
      </c>
      <c r="BJ32"/>
    </row>
    <row r="33" spans="1:62" s="4" customFormat="1" ht="13" x14ac:dyDescent="0.3">
      <c r="A33" s="5">
        <v>43354</v>
      </c>
      <c r="B33" s="2" t="s">
        <v>23</v>
      </c>
      <c r="C33" s="4">
        <v>36900</v>
      </c>
      <c r="D33" s="4">
        <v>32325</v>
      </c>
      <c r="E33" s="7">
        <v>37.5</v>
      </c>
      <c r="F33" s="7">
        <v>1016.260163</v>
      </c>
      <c r="G33" s="9">
        <v>0.61250000000000004</v>
      </c>
      <c r="H33" s="4">
        <v>0.08</v>
      </c>
      <c r="I33" s="9">
        <v>0.13061224489795917</v>
      </c>
      <c r="J33" s="9">
        <v>25.510380519742977</v>
      </c>
      <c r="K33" s="17">
        <v>0.96820282625674137</v>
      </c>
      <c r="L33" s="17">
        <v>0.99009951661364626</v>
      </c>
      <c r="M33" s="17">
        <v>65.297952114770936</v>
      </c>
      <c r="N33" s="17">
        <v>1.4962288618702986</v>
      </c>
      <c r="O33" s="17">
        <v>0.99466979960681767</v>
      </c>
      <c r="P33" s="17">
        <v>0.32089803418811785</v>
      </c>
      <c r="Q33" s="17">
        <v>1130.2581308152962</v>
      </c>
      <c r="R33" s="17">
        <v>0.9220148483269599</v>
      </c>
      <c r="S33" s="10">
        <v>2.3520191924047019E-3</v>
      </c>
      <c r="T33" s="12">
        <v>2.4337380372016512E-4</v>
      </c>
      <c r="U33" s="10">
        <v>2.2338621417746785E-3</v>
      </c>
      <c r="W33" s="4">
        <v>5525</v>
      </c>
      <c r="X33" s="4">
        <v>4925</v>
      </c>
      <c r="Y33" s="4">
        <v>5.2</v>
      </c>
      <c r="Z33" s="4">
        <v>941.17647060000002</v>
      </c>
      <c r="AA33" s="4">
        <v>1.71</v>
      </c>
      <c r="AB33" s="4">
        <v>0.66249999999999998</v>
      </c>
      <c r="AC33" s="4">
        <v>0.38742690058479534</v>
      </c>
      <c r="AD33" s="17">
        <v>3.4768645057748988</v>
      </c>
      <c r="AE33" s="17">
        <v>0.21214946740542129</v>
      </c>
      <c r="AF33" s="17">
        <v>0.98101564713183087</v>
      </c>
      <c r="AG33" s="17">
        <v>10.238557058086387</v>
      </c>
      <c r="AH33" s="17">
        <v>0.30584684547821095</v>
      </c>
      <c r="AI33" s="17">
        <v>0.97478062691512091</v>
      </c>
      <c r="AJ33" s="17">
        <v>0.28250934097945168</v>
      </c>
      <c r="AK33" s="17">
        <v>230.67761900779215</v>
      </c>
      <c r="AL33" s="17">
        <v>0.94769647914716915</v>
      </c>
      <c r="AM33" s="10">
        <v>4.1079983469782103E-2</v>
      </c>
      <c r="AN33" s="12">
        <v>1.9738685836962215E-4</v>
      </c>
      <c r="AO33" s="10">
        <v>3.8518246431810774E-2</v>
      </c>
      <c r="AQ33" s="4">
        <v>27750</v>
      </c>
      <c r="AR33" s="4">
        <v>21200</v>
      </c>
      <c r="AS33" s="4">
        <v>29</v>
      </c>
      <c r="AT33" s="4">
        <v>1045.0450450000001</v>
      </c>
      <c r="AU33" s="4">
        <v>1.875</v>
      </c>
      <c r="AV33" s="4">
        <v>1</v>
      </c>
      <c r="AW33" s="4">
        <v>0.53333333333333333</v>
      </c>
      <c r="AX33" s="15">
        <v>57.356588793329507</v>
      </c>
      <c r="AY33" s="15">
        <v>1.8180637853206281</v>
      </c>
      <c r="AZ33" s="15">
        <v>0.9898161320148281</v>
      </c>
      <c r="BA33" s="15">
        <v>134.03174408954675</v>
      </c>
      <c r="BB33" s="15">
        <v>3.0042911063562343</v>
      </c>
      <c r="BC33" s="15">
        <v>0.97806436457043688</v>
      </c>
      <c r="BD33" s="15">
        <v>0.36551808377273859</v>
      </c>
      <c r="BE33" s="15">
        <v>2020.0472566118099</v>
      </c>
      <c r="BF33" s="15">
        <v>0.98360162824699648</v>
      </c>
      <c r="BG33" s="10">
        <v>4.0674474724626153E-2</v>
      </c>
      <c r="BH33" s="12">
        <v>2.5136321159284508E-4</v>
      </c>
      <c r="BI33" s="10">
        <v>0.11240622754708758</v>
      </c>
      <c r="BJ33"/>
    </row>
    <row r="34" spans="1:62" s="4" customFormat="1" ht="13" x14ac:dyDescent="0.3">
      <c r="A34" s="5">
        <v>43367</v>
      </c>
      <c r="B34" s="2" t="s">
        <v>23</v>
      </c>
      <c r="C34" s="4">
        <v>17500</v>
      </c>
      <c r="D34" s="4">
        <v>15700</v>
      </c>
      <c r="E34" s="7">
        <v>42</v>
      </c>
      <c r="F34" s="7">
        <v>2400</v>
      </c>
      <c r="G34" s="9">
        <v>0.61250000000000004</v>
      </c>
      <c r="H34" s="4">
        <v>0.08</v>
      </c>
      <c r="I34" s="9">
        <v>0.13061224489795917</v>
      </c>
      <c r="J34" s="9">
        <v>0.75209254249479152</v>
      </c>
      <c r="K34" s="17">
        <v>0.32651008161017436</v>
      </c>
      <c r="L34" s="17">
        <v>0.71029263456946223</v>
      </c>
      <c r="M34" s="17">
        <v>4.1430336768251603</v>
      </c>
      <c r="N34" s="17">
        <v>0.3918898069600123</v>
      </c>
      <c r="O34" s="17">
        <v>0.57540920807875229</v>
      </c>
      <c r="P34" s="17">
        <v>0.14358610429013155</v>
      </c>
      <c r="Q34" s="17">
        <v>318.40925516333073</v>
      </c>
      <c r="R34" s="17">
        <v>0.78022579833590155</v>
      </c>
      <c r="S34" s="3">
        <v>2.3554715302854831E-3</v>
      </c>
      <c r="T34" s="3">
        <v>1.1242687465544915E-4</v>
      </c>
      <c r="U34" s="3">
        <v>1.2398282706059423E-3</v>
      </c>
      <c r="W34" s="4">
        <v>6250</v>
      </c>
      <c r="X34" s="4">
        <v>5575</v>
      </c>
      <c r="Y34" s="4">
        <v>5.6</v>
      </c>
      <c r="Z34" s="4">
        <v>896</v>
      </c>
      <c r="AA34" s="9">
        <v>1.4750000000000001</v>
      </c>
      <c r="AB34" s="9">
        <v>0.72499999999999998</v>
      </c>
      <c r="AC34" s="4">
        <v>0.49152542372881353</v>
      </c>
      <c r="AD34" s="17">
        <v>7.594889044212354</v>
      </c>
      <c r="AE34" s="17">
        <v>3.4525314989413046E-2</v>
      </c>
      <c r="AF34" s="17">
        <v>0.9900138251073618</v>
      </c>
      <c r="AG34" s="17">
        <v>11.461754418208033</v>
      </c>
      <c r="AH34" s="17">
        <v>9.393154603739759E-2</v>
      </c>
      <c r="AI34" s="17">
        <v>0.98164372384219223</v>
      </c>
      <c r="AJ34" s="17">
        <v>0.57553433243719099</v>
      </c>
      <c r="AK34" s="17">
        <v>60.572736796986689</v>
      </c>
      <c r="AL34" s="17">
        <v>0.96966330999661832</v>
      </c>
      <c r="AM34" s="3">
        <v>8.0679566265420249E-2</v>
      </c>
      <c r="AN34" s="11">
        <v>2.5753826019644146E-4</v>
      </c>
      <c r="AO34" s="3">
        <v>5.2469256935798847E-2</v>
      </c>
      <c r="AQ34" s="4">
        <v>33050</v>
      </c>
      <c r="AR34" s="4">
        <v>23750</v>
      </c>
      <c r="AS34" s="4">
        <v>30</v>
      </c>
      <c r="AT34" s="7">
        <v>907.71558249999998</v>
      </c>
      <c r="AU34" s="9">
        <v>1.792857143</v>
      </c>
      <c r="AV34" s="9">
        <v>1.2023809519999999</v>
      </c>
      <c r="AW34" s="4">
        <v>0.67065073014576482</v>
      </c>
      <c r="AX34" s="15">
        <v>49.805539927438588</v>
      </c>
      <c r="AY34" s="15">
        <v>2.1550378941484829</v>
      </c>
      <c r="AZ34" s="15">
        <v>0.9825379660253335</v>
      </c>
      <c r="BA34" s="15">
        <v>123.97836743284293</v>
      </c>
      <c r="BB34" s="15">
        <v>3.4370240424502274</v>
      </c>
      <c r="BC34" s="15">
        <v>0.95057279769303948</v>
      </c>
      <c r="BD34" s="15">
        <v>0.34174577933513928</v>
      </c>
      <c r="BE34" s="15">
        <v>2254.3675114165294</v>
      </c>
      <c r="BF34" s="15">
        <v>0.99842532370802917</v>
      </c>
      <c r="BG34" s="3">
        <v>5.8059555244925808E-2</v>
      </c>
      <c r="BH34" s="3">
        <v>2.9594652670698158E-4</v>
      </c>
      <c r="BI34" s="3">
        <v>0.11044844066057335</v>
      </c>
      <c r="BJ34" s="2"/>
    </row>
    <row r="35" spans="1:62" s="4" customFormat="1" ht="13" x14ac:dyDescent="0.3">
      <c r="A35" s="5">
        <v>43381</v>
      </c>
      <c r="B35" s="2" t="s">
        <v>23</v>
      </c>
      <c r="C35" s="4">
        <v>24800</v>
      </c>
      <c r="D35" s="4">
        <v>21625</v>
      </c>
      <c r="E35" s="7">
        <v>34.5</v>
      </c>
      <c r="F35" s="7">
        <v>1391.1290320000001</v>
      </c>
      <c r="G35" s="9">
        <v>0.58536585370000005</v>
      </c>
      <c r="H35" s="4">
        <v>0.08</v>
      </c>
      <c r="I35" s="9">
        <v>0.1366666666569861</v>
      </c>
      <c r="J35" s="9">
        <v>4.5063220927287633</v>
      </c>
      <c r="K35" s="17">
        <v>0.56630256460746931</v>
      </c>
      <c r="L35" s="17">
        <v>0.85474238961316673</v>
      </c>
      <c r="M35" s="17">
        <v>17.117952600436752</v>
      </c>
      <c r="N35" s="17">
        <v>0.74125997993873793</v>
      </c>
      <c r="O35" s="17">
        <v>0.83288360852026744</v>
      </c>
      <c r="P35" s="17">
        <v>0.20901558288708957</v>
      </c>
      <c r="Q35" s="17">
        <v>603.48561009360503</v>
      </c>
      <c r="R35" s="17">
        <v>0.77861572892182296</v>
      </c>
      <c r="S35" s="10">
        <v>1.110966613806149E-3</v>
      </c>
      <c r="T35" s="12">
        <v>1.1311867172424773E-4</v>
      </c>
      <c r="U35" s="10">
        <v>1.4791482284400833E-3</v>
      </c>
      <c r="W35" s="4">
        <v>7150</v>
      </c>
      <c r="X35" s="4">
        <v>6500</v>
      </c>
      <c r="Y35" s="4">
        <v>7</v>
      </c>
      <c r="Z35" s="4">
        <v>979.02097900000001</v>
      </c>
      <c r="AA35" s="4">
        <v>1.298170732</v>
      </c>
      <c r="AB35" s="4">
        <v>0.9756097561</v>
      </c>
      <c r="AC35" s="4">
        <v>0.75152653811332426</v>
      </c>
      <c r="AD35" s="17">
        <v>4.1554158753297807</v>
      </c>
      <c r="AE35" s="17">
        <v>8.6452666478280621E-2</v>
      </c>
      <c r="AF35" s="17">
        <v>0.96126646204192434</v>
      </c>
      <c r="AG35" s="17">
        <v>8.8631313493818222</v>
      </c>
      <c r="AH35" s="17">
        <v>0.15234089620780633</v>
      </c>
      <c r="AI35" s="17">
        <v>0.95899644619236124</v>
      </c>
      <c r="AJ35" s="17">
        <v>0.39253081160558245</v>
      </c>
      <c r="AK35" s="17">
        <v>107.33483229421918</v>
      </c>
      <c r="AL35" s="17">
        <v>0.90914227240193013</v>
      </c>
      <c r="AM35" s="10">
        <v>2.2136568344110128E-2</v>
      </c>
      <c r="AN35" s="12">
        <v>2.573807709599643E-4</v>
      </c>
      <c r="AO35" s="10">
        <v>4.0306163406256604E-2</v>
      </c>
      <c r="AQ35" s="4">
        <v>31550</v>
      </c>
      <c r="AR35" s="4">
        <v>22700</v>
      </c>
      <c r="AS35" s="4">
        <v>28</v>
      </c>
      <c r="AT35" s="4">
        <v>887.48019020000004</v>
      </c>
      <c r="AU35" s="4">
        <v>2.25</v>
      </c>
      <c r="AV35" s="4">
        <v>0.15</v>
      </c>
      <c r="AW35" s="4">
        <v>6.6666666666666666E-2</v>
      </c>
      <c r="AX35" s="15">
        <v>52.855610971524193</v>
      </c>
      <c r="AY35" s="15">
        <v>2.1110618731699247</v>
      </c>
      <c r="AZ35" s="15">
        <v>0.98128951791826347</v>
      </c>
      <c r="BA35" s="15">
        <v>128.48881622236877</v>
      </c>
      <c r="BB35" s="15">
        <v>3.41826966489243</v>
      </c>
      <c r="BC35" s="15">
        <v>0.94892011141566568</v>
      </c>
      <c r="BD35" s="15">
        <v>0.34938606597981853</v>
      </c>
      <c r="BE35" s="15">
        <v>2230.5543305339943</v>
      </c>
      <c r="BF35" s="15">
        <v>0.99530767822795463</v>
      </c>
      <c r="BG35" s="10">
        <v>2.4274966954649469E-2</v>
      </c>
      <c r="BH35" s="12">
        <v>3.2795164444591654E-4</v>
      </c>
      <c r="BI35" s="10">
        <v>7.9588186092558008E-2</v>
      </c>
      <c r="BJ35"/>
    </row>
    <row r="36" spans="1:62" s="4" customFormat="1" ht="13" x14ac:dyDescent="0.3">
      <c r="A36" s="5">
        <v>43395</v>
      </c>
      <c r="B36" s="2" t="s">
        <v>23</v>
      </c>
      <c r="C36" s="4">
        <v>23700</v>
      </c>
      <c r="D36" s="4">
        <v>21125</v>
      </c>
      <c r="E36" s="7">
        <v>21.5</v>
      </c>
      <c r="F36" s="7">
        <v>907.17299579999997</v>
      </c>
      <c r="G36" s="9">
        <v>0.58750000000000002</v>
      </c>
      <c r="H36" s="4">
        <v>0.08</v>
      </c>
      <c r="I36" s="9">
        <v>0.13617021276595745</v>
      </c>
      <c r="J36" s="9">
        <v>0.97184305500313106</v>
      </c>
      <c r="K36" s="17">
        <v>0.21188155774148035</v>
      </c>
      <c r="L36" s="17">
        <v>0.65784295671982429</v>
      </c>
      <c r="M36" s="17">
        <v>3.9634218914218931</v>
      </c>
      <c r="N36" s="17">
        <v>0.27463029322382027</v>
      </c>
      <c r="O36" s="17">
        <v>0.51649824483706519</v>
      </c>
      <c r="P36" s="17">
        <v>0.19295345545931883</v>
      </c>
      <c r="Q36" s="17">
        <v>205.66988248278878</v>
      </c>
      <c r="R36" s="17">
        <v>0.7332028587959929</v>
      </c>
      <c r="S36" s="10">
        <v>1.3467659099981272E-3</v>
      </c>
      <c r="T36" s="12">
        <v>2.6430380942294731E-4</v>
      </c>
      <c r="U36" s="10">
        <v>2.1797517828824123E-3</v>
      </c>
      <c r="W36" s="4">
        <v>5750</v>
      </c>
      <c r="X36" s="4">
        <v>5050</v>
      </c>
      <c r="Y36" s="4">
        <v>6.6</v>
      </c>
      <c r="Z36" s="4">
        <v>1147.8260869999999</v>
      </c>
      <c r="AA36" s="4">
        <v>0.85243902439999997</v>
      </c>
      <c r="AB36" s="4">
        <v>0.48170731709999998</v>
      </c>
      <c r="AC36" s="4">
        <v>0.5650929900106999</v>
      </c>
      <c r="AD36" s="17">
        <v>3.5347468667514597</v>
      </c>
      <c r="AE36" s="17">
        <v>5.7777057834777129E-2</v>
      </c>
      <c r="AF36" s="17">
        <v>0.98283236641660532</v>
      </c>
      <c r="AG36" s="17">
        <v>7.1078953668430502</v>
      </c>
      <c r="AH36" s="17">
        <v>0.10681756352854116</v>
      </c>
      <c r="AI36" s="17">
        <v>0.98094980816978261</v>
      </c>
      <c r="AJ36" s="17">
        <v>0.41738760199781133</v>
      </c>
      <c r="AK36" s="17">
        <v>75.341273373331205</v>
      </c>
      <c r="AL36" s="17">
        <v>0.93447234692650583</v>
      </c>
      <c r="AM36" s="10">
        <v>2.2630079576003121E-2</v>
      </c>
      <c r="AN36" s="12">
        <v>4.5094001456309215E-4</v>
      </c>
      <c r="AO36" s="10">
        <v>4.9728511940500278E-2</v>
      </c>
      <c r="AQ36" s="4">
        <v>30363.63636</v>
      </c>
      <c r="AR36" s="4">
        <v>22318.181820000002</v>
      </c>
      <c r="AS36" s="4">
        <v>33</v>
      </c>
      <c r="AT36" s="4">
        <v>1086.8263469999999</v>
      </c>
      <c r="AU36" s="4">
        <v>2.0579268289999999</v>
      </c>
      <c r="AV36" s="4">
        <v>1.53902439</v>
      </c>
      <c r="AW36" s="4">
        <v>0.74785185183083114</v>
      </c>
      <c r="AX36" s="15">
        <v>47.541476701342468</v>
      </c>
      <c r="AY36" s="15">
        <v>2.6250606449552603</v>
      </c>
      <c r="AZ36" s="15">
        <v>0.98950819227513331</v>
      </c>
      <c r="BA36" s="15">
        <v>129.01823888063308</v>
      </c>
      <c r="BB36" s="15">
        <v>3.9742071402117807</v>
      </c>
      <c r="BC36" s="15">
        <v>0.95827721343478578</v>
      </c>
      <c r="BD36" s="15">
        <v>0.3099658284990448</v>
      </c>
      <c r="BE36" s="15">
        <v>2741.5916681368581</v>
      </c>
      <c r="BF36" s="15">
        <v>0.99533952274472826</v>
      </c>
      <c r="BG36" s="10">
        <v>2.5508811983151393E-2</v>
      </c>
      <c r="BH36" s="12">
        <v>3.2195218961904071E-4</v>
      </c>
      <c r="BI36" s="10">
        <v>8.7578152570515086E-2</v>
      </c>
    </row>
    <row r="37" spans="1:62" s="4" customFormat="1" ht="13" x14ac:dyDescent="0.3">
      <c r="A37" s="5">
        <v>43409</v>
      </c>
      <c r="B37" s="2" t="s">
        <v>23</v>
      </c>
      <c r="C37" s="4">
        <v>21750</v>
      </c>
      <c r="D37" s="4">
        <v>18950</v>
      </c>
      <c r="E37" s="7">
        <v>34</v>
      </c>
      <c r="F37" s="7">
        <v>1563.2183910000001</v>
      </c>
      <c r="G37" s="9">
        <v>0.74047619050000002</v>
      </c>
      <c r="H37" s="4">
        <v>0.08</v>
      </c>
      <c r="I37" s="9">
        <v>0.10803858520552931</v>
      </c>
      <c r="J37" s="9">
        <v>7.2389492830623725</v>
      </c>
      <c r="K37" s="17">
        <v>0.34934822507359276</v>
      </c>
      <c r="L37" s="17">
        <v>0.93439237490664739</v>
      </c>
      <c r="M37" s="17">
        <v>19.274605178563117</v>
      </c>
      <c r="N37" s="17">
        <v>0.53386382914638153</v>
      </c>
      <c r="O37" s="17">
        <v>0.90155634147838815</v>
      </c>
      <c r="P37" s="17">
        <v>0.3024333393920155</v>
      </c>
      <c r="Q37" s="17">
        <v>390.64090760246984</v>
      </c>
      <c r="R37" s="17">
        <v>0.87877947428866399</v>
      </c>
      <c r="S37" s="10">
        <v>5.527869109831884E-4</v>
      </c>
      <c r="T37" s="10">
        <v>3.8378391800424838E-5</v>
      </c>
      <c r="U37" s="10">
        <v>5.6811689813178641E-4</v>
      </c>
      <c r="W37" s="4">
        <v>5650</v>
      </c>
      <c r="X37" s="4">
        <v>4900</v>
      </c>
      <c r="Y37" s="4">
        <v>5.4</v>
      </c>
      <c r="Z37" s="4">
        <v>955.75221239999996</v>
      </c>
      <c r="AA37" s="4">
        <v>1.575</v>
      </c>
      <c r="AB37" s="4">
        <v>0.58750000000000002</v>
      </c>
      <c r="AC37" s="4">
        <v>0.37301587301587302</v>
      </c>
      <c r="AD37" s="17">
        <v>1.1524402006754477</v>
      </c>
      <c r="AE37" s="17">
        <v>4.7730071232000237E-2</v>
      </c>
      <c r="AF37" s="17">
        <v>0.91150325666658494</v>
      </c>
      <c r="AG37" s="17">
        <v>2.8645850844665746</v>
      </c>
      <c r="AH37" s="17">
        <v>7.6345652850940873E-2</v>
      </c>
      <c r="AI37" s="17">
        <v>0.89905703282776095</v>
      </c>
      <c r="AJ37" s="17">
        <v>0.35295003839116629</v>
      </c>
      <c r="AK37" s="17">
        <v>49.049870118179683</v>
      </c>
      <c r="AL37" s="17">
        <v>0.9238211775740629</v>
      </c>
      <c r="AM37" s="13">
        <v>6.6497022055784089E-2</v>
      </c>
      <c r="AN37" s="14">
        <v>1.8327534459340215E-4</v>
      </c>
      <c r="AO37" s="14">
        <v>4.7804005829371728E-2</v>
      </c>
      <c r="AP37" s="8"/>
      <c r="AQ37" s="8">
        <v>28809.523809999999</v>
      </c>
      <c r="AR37" s="4">
        <v>19619.047620000001</v>
      </c>
      <c r="AS37" s="4">
        <v>41</v>
      </c>
      <c r="AT37" s="4">
        <v>1423.140496</v>
      </c>
      <c r="AU37" s="4">
        <v>1.776190476</v>
      </c>
      <c r="AV37" s="4">
        <v>1.0178571430000001</v>
      </c>
      <c r="AW37" s="4">
        <v>0.57305630040997924</v>
      </c>
      <c r="AX37" s="15">
        <v>27.698873999600025</v>
      </c>
      <c r="AY37" s="15">
        <v>1.5116980132693048</v>
      </c>
      <c r="AZ37" s="15">
        <v>0.96797481423502763</v>
      </c>
      <c r="BA37" s="15">
        <v>72.970768768510965</v>
      </c>
      <c r="BB37" s="15">
        <v>2.3359660042065507</v>
      </c>
      <c r="BC37" s="15">
        <v>0.92293576746902672</v>
      </c>
      <c r="BD37" s="15">
        <v>0.3218869979967538</v>
      </c>
      <c r="BE37" s="15">
        <v>1532.0231171632677</v>
      </c>
      <c r="BF37" s="15">
        <v>0.9981787374980331</v>
      </c>
      <c r="BG37" s="13">
        <v>1.3347803442337318E-2</v>
      </c>
      <c r="BH37" s="10">
        <v>1.8930551536655845E-4</v>
      </c>
      <c r="BI37" s="13">
        <v>6.2208540620135956E-2</v>
      </c>
      <c r="BJ37"/>
    </row>
    <row r="38" spans="1:62" s="4" customFormat="1" ht="13" x14ac:dyDescent="0.3">
      <c r="A38" s="5">
        <v>43423</v>
      </c>
      <c r="B38" s="2" t="s">
        <v>23</v>
      </c>
      <c r="C38" s="4">
        <v>22325</v>
      </c>
      <c r="D38" s="4">
        <v>19950</v>
      </c>
      <c r="E38" s="7">
        <v>34.5</v>
      </c>
      <c r="F38" s="7">
        <v>1545.352744</v>
      </c>
      <c r="G38" s="9">
        <v>0.53201219509999997</v>
      </c>
      <c r="H38" s="4">
        <v>0.08</v>
      </c>
      <c r="I38" s="9">
        <v>0.15037249284288071</v>
      </c>
      <c r="J38" s="9">
        <v>10.339915262908995</v>
      </c>
      <c r="K38" s="17">
        <v>0.56298808481763496</v>
      </c>
      <c r="L38" s="17">
        <v>0.92680284502097154</v>
      </c>
      <c r="M38" s="17">
        <v>30.815794155807037</v>
      </c>
      <c r="N38" s="17">
        <v>0.79647069651237901</v>
      </c>
      <c r="O38" s="17">
        <v>0.96851316134569343</v>
      </c>
      <c r="P38" s="17">
        <v>0.26791177387146692</v>
      </c>
      <c r="Q38" s="17">
        <v>663.39869309987557</v>
      </c>
      <c r="R38" s="17">
        <v>0.79328892495650516</v>
      </c>
      <c r="S38" s="10">
        <v>2.7173931206433809E-3</v>
      </c>
      <c r="T38" s="10">
        <v>3.1211150813405062E-5</v>
      </c>
      <c r="U38" s="10">
        <v>1.2010616596539545E-3</v>
      </c>
      <c r="W38" s="4">
        <v>4750</v>
      </c>
      <c r="X38" s="4">
        <v>4275</v>
      </c>
      <c r="Y38" s="4">
        <v>6</v>
      </c>
      <c r="Z38" s="4">
        <v>1263.1578950000001</v>
      </c>
      <c r="AA38" s="4">
        <v>1.4875</v>
      </c>
      <c r="AB38" s="4">
        <v>0.47499999999999998</v>
      </c>
      <c r="AC38" s="4">
        <v>0.31932773109243695</v>
      </c>
      <c r="AD38" s="17">
        <v>3.1617514893834451</v>
      </c>
      <c r="AE38" s="17">
        <v>6.7723201212428155E-2</v>
      </c>
      <c r="AF38" s="17">
        <v>0.96762248341310997</v>
      </c>
      <c r="AG38" s="17">
        <v>6.8660362719671975</v>
      </c>
      <c r="AH38" s="17">
        <v>0.11707322165830703</v>
      </c>
      <c r="AI38" s="17">
        <v>0.97078371601183366</v>
      </c>
      <c r="AJ38" s="17">
        <v>0.39400832593259238</v>
      </c>
      <c r="AK38" s="17">
        <v>82.635433013549388</v>
      </c>
      <c r="AL38" s="17">
        <v>0.94442167817001432</v>
      </c>
      <c r="AM38" s="13">
        <v>9.257545859370965E-2</v>
      </c>
      <c r="AN38" s="14">
        <v>1.1562478810572119E-4</v>
      </c>
      <c r="AO38" s="14">
        <v>2.7788816488412135E-2</v>
      </c>
      <c r="AP38" s="8"/>
      <c r="AQ38" s="8">
        <v>27400</v>
      </c>
      <c r="AR38" s="4">
        <v>19800</v>
      </c>
      <c r="AS38" s="4">
        <v>32</v>
      </c>
      <c r="AT38" s="4">
        <v>1167.883212</v>
      </c>
      <c r="AU38" s="4">
        <v>2.2749999999999999</v>
      </c>
      <c r="AV38" s="4">
        <v>1.175</v>
      </c>
      <c r="AW38" s="4">
        <v>0.51648351648351654</v>
      </c>
      <c r="AX38" s="15">
        <v>41.511288963121444</v>
      </c>
      <c r="AY38" s="15">
        <v>2.1254232751489401</v>
      </c>
      <c r="AZ38" s="15">
        <v>0.98937539843840294</v>
      </c>
      <c r="BA38" s="15">
        <v>109.93666512664655</v>
      </c>
      <c r="BB38" s="15">
        <v>3.2616059540379245</v>
      </c>
      <c r="BC38" s="15">
        <v>0.95832447686157052</v>
      </c>
      <c r="BD38" s="15">
        <v>0.31779536388780744</v>
      </c>
      <c r="BE38" s="15">
        <v>2232.1499833099879</v>
      </c>
      <c r="BF38" s="15">
        <v>0.99459213600804697</v>
      </c>
      <c r="BG38" s="13">
        <v>2.8790051537219825E-2</v>
      </c>
      <c r="BH38" s="10">
        <v>1.728044491666402E-4</v>
      </c>
      <c r="BI38" s="13">
        <v>6.9319724343509539E-2</v>
      </c>
      <c r="BJ38"/>
    </row>
    <row r="39" spans="1:62" s="4" customFormat="1" ht="13" x14ac:dyDescent="0.3">
      <c r="A39" s="5">
        <v>43437</v>
      </c>
      <c r="B39" s="2" t="s">
        <v>23</v>
      </c>
      <c r="C39" s="4">
        <v>26975</v>
      </c>
      <c r="D39" s="4">
        <v>23525</v>
      </c>
      <c r="E39" s="7">
        <v>20.5</v>
      </c>
      <c r="F39" s="7">
        <v>759.96292860000005</v>
      </c>
      <c r="G39" s="9">
        <v>0.53749999999999998</v>
      </c>
      <c r="H39" s="4">
        <v>0.08</v>
      </c>
      <c r="I39" s="9">
        <v>0.14883720930232558</v>
      </c>
      <c r="J39" s="9">
        <v>5.5535789408715575</v>
      </c>
      <c r="K39" s="17">
        <v>0.54173326366260022</v>
      </c>
      <c r="L39" s="17">
        <v>0.91590898306884849</v>
      </c>
      <c r="M39" s="17">
        <v>19.64453278180887</v>
      </c>
      <c r="N39" s="17">
        <v>0.72264064452952992</v>
      </c>
      <c r="O39" s="17">
        <v>0.93023046906591544</v>
      </c>
      <c r="P39" s="17">
        <v>0.22731399809444724</v>
      </c>
      <c r="Q39" s="17">
        <v>590.06164096748944</v>
      </c>
      <c r="R39" s="17">
        <v>0.81604193464055952</v>
      </c>
      <c r="S39" s="10">
        <v>2.2968567898457555E-3</v>
      </c>
      <c r="T39" s="10">
        <v>2.676188933355312E-5</v>
      </c>
      <c r="U39" s="10">
        <v>1.3372607394330296E-3</v>
      </c>
      <c r="W39" s="4">
        <v>4975</v>
      </c>
      <c r="X39" s="4">
        <v>4300</v>
      </c>
      <c r="Y39" s="4">
        <v>6.2</v>
      </c>
      <c r="Z39" s="4">
        <v>1246.2311560000001</v>
      </c>
      <c r="AA39" s="4">
        <v>0.92500000000000004</v>
      </c>
      <c r="AB39" s="4">
        <v>0.21249999999999999</v>
      </c>
      <c r="AC39" s="4">
        <v>0.22972972972972971</v>
      </c>
      <c r="AD39" s="17">
        <v>2.2642434322283589</v>
      </c>
      <c r="AE39" s="17">
        <v>6.7265728315329912E-2</v>
      </c>
      <c r="AF39" s="17">
        <v>0.97482811118674162</v>
      </c>
      <c r="AG39" s="17">
        <v>5.2972128205678723</v>
      </c>
      <c r="AH39" s="17">
        <v>0.11073543437974484</v>
      </c>
      <c r="AI39" s="17">
        <v>0.97057859539055857</v>
      </c>
      <c r="AJ39" s="17">
        <v>0.36671427837993031</v>
      </c>
      <c r="AK39" s="17">
        <v>76.446511897351243</v>
      </c>
      <c r="AL39" s="17">
        <v>0.96537148301928588</v>
      </c>
      <c r="AM39" s="13">
        <v>3.3770244042154743E-2</v>
      </c>
      <c r="AN39" s="14">
        <v>1.5813247200398102E-4</v>
      </c>
      <c r="AO39" s="14">
        <v>3.210916979337964E-2</v>
      </c>
      <c r="AP39" s="8"/>
      <c r="AQ39" s="8">
        <v>24500</v>
      </c>
      <c r="AR39" s="4">
        <v>16950</v>
      </c>
      <c r="AS39" s="4">
        <v>22</v>
      </c>
      <c r="AT39" s="4">
        <v>897.95918370000004</v>
      </c>
      <c r="AU39" s="4">
        <v>3.35</v>
      </c>
      <c r="AV39" s="4">
        <v>1.625</v>
      </c>
      <c r="AW39" s="4">
        <v>0.48507462686567165</v>
      </c>
      <c r="AX39" s="15">
        <v>35.463041328951924</v>
      </c>
      <c r="AY39" s="15">
        <v>1.902983390069761</v>
      </c>
      <c r="AZ39" s="15">
        <v>0.98278252063536953</v>
      </c>
      <c r="BA39" s="15">
        <v>94.535199026244726</v>
      </c>
      <c r="BB39" s="15">
        <v>2.9137902052801472</v>
      </c>
      <c r="BC39" s="15">
        <v>0.94823398042313933</v>
      </c>
      <c r="BD39" s="15">
        <v>0.31730237433211816</v>
      </c>
      <c r="BE39" s="15">
        <v>1966.6158843224382</v>
      </c>
      <c r="BF39" s="15">
        <v>0.99831114920545261</v>
      </c>
      <c r="BG39" s="13">
        <v>1.9265517473830346E-2</v>
      </c>
      <c r="BH39" s="10">
        <v>1.6335096033983149E-4</v>
      </c>
      <c r="BI39" s="13">
        <v>6.1784438397997743E-2</v>
      </c>
      <c r="BJ39"/>
    </row>
    <row r="40" spans="1:62" s="4" customFormat="1" ht="13" x14ac:dyDescent="0.3">
      <c r="A40" s="5">
        <v>43451</v>
      </c>
      <c r="B40" s="2" t="s">
        <v>23</v>
      </c>
      <c r="C40" s="4">
        <v>34525</v>
      </c>
      <c r="D40" s="4">
        <v>26375</v>
      </c>
      <c r="E40" s="7">
        <v>16.5</v>
      </c>
      <c r="F40" s="7">
        <v>477.9145547</v>
      </c>
      <c r="G40" s="9">
        <v>0.27225609760000002</v>
      </c>
      <c r="H40" s="4">
        <v>0.08</v>
      </c>
      <c r="I40" s="9">
        <v>0.29384098540021092</v>
      </c>
      <c r="J40" s="9">
        <v>1.2455954717689475</v>
      </c>
      <c r="K40" s="17">
        <v>1.379112159599194</v>
      </c>
      <c r="L40" s="17">
        <v>0.33537099275383542</v>
      </c>
      <c r="M40" s="17">
        <v>14.315987434695909</v>
      </c>
      <c r="N40" s="17">
        <v>1.4694602894690725</v>
      </c>
      <c r="O40" s="17">
        <v>0.4839098115594041</v>
      </c>
      <c r="P40" s="17">
        <v>5.938229586792703E-2</v>
      </c>
      <c r="Q40" s="17">
        <v>1487.8025207966518</v>
      </c>
      <c r="R40" s="17">
        <v>0.15420891652963503</v>
      </c>
      <c r="S40" s="10">
        <v>6.1532034811139251E-4</v>
      </c>
      <c r="T40" s="10">
        <v>2.4015334713788119E-5</v>
      </c>
      <c r="U40" s="10">
        <v>6.0941460608764076E-4</v>
      </c>
      <c r="W40" s="4">
        <v>6475</v>
      </c>
      <c r="X40" s="4">
        <v>5450</v>
      </c>
      <c r="Y40" s="4">
        <v>9.1999999999999993</v>
      </c>
      <c r="Z40" s="4">
        <v>1420.8494209999999</v>
      </c>
      <c r="AA40" s="4">
        <v>0.8125</v>
      </c>
      <c r="AB40" s="4">
        <v>0.42499999999999999</v>
      </c>
      <c r="AC40" s="4">
        <v>0.52307692307692311</v>
      </c>
      <c r="AD40" s="17">
        <v>4.5486861688530213</v>
      </c>
      <c r="AE40" s="17">
        <v>7.6977486669659187E-2</v>
      </c>
      <c r="AF40" s="17">
        <v>0.9779303437671184</v>
      </c>
      <c r="AG40" s="17">
        <v>9.3850048771040768</v>
      </c>
      <c r="AH40" s="17">
        <v>0.13792420646157089</v>
      </c>
      <c r="AI40" s="17">
        <v>0.98710452037787799</v>
      </c>
      <c r="AJ40" s="17">
        <v>0.40451006921525012</v>
      </c>
      <c r="AK40" s="17">
        <v>102.28972769118639</v>
      </c>
      <c r="AL40" s="17">
        <v>0.91328720183319401</v>
      </c>
      <c r="AM40" s="13">
        <v>3.1075011670464066E-2</v>
      </c>
      <c r="AN40" s="14">
        <v>1.0160967829032564E-4</v>
      </c>
      <c r="AO40" s="14">
        <v>4.1510789714478698E-2</v>
      </c>
      <c r="AP40" s="8"/>
      <c r="AQ40" s="8">
        <v>29000</v>
      </c>
      <c r="AR40" s="4">
        <v>20150</v>
      </c>
      <c r="AS40" s="4">
        <v>31</v>
      </c>
      <c r="AT40" s="4">
        <v>1068.9655170000001</v>
      </c>
      <c r="AU40" s="4">
        <v>2.5309523810000001</v>
      </c>
      <c r="AV40" s="4">
        <v>0.55357142859999997</v>
      </c>
      <c r="AW40" s="4">
        <v>0.21872060207678792</v>
      </c>
      <c r="AX40" s="15">
        <v>33.966723947054319</v>
      </c>
      <c r="AY40" s="15">
        <v>2.046809583917355</v>
      </c>
      <c r="AZ40" s="15">
        <v>0.98795858255159974</v>
      </c>
      <c r="BA40" s="15">
        <v>95.029867641542694</v>
      </c>
      <c r="BB40" s="15">
        <v>3.0484757636912834</v>
      </c>
      <c r="BC40" s="15">
        <v>0.95874245708165162</v>
      </c>
      <c r="BD40" s="15">
        <v>0.30105271333830946</v>
      </c>
      <c r="BE40" s="15">
        <v>2124.6797800232912</v>
      </c>
      <c r="BF40" s="15">
        <v>0.99474430514183065</v>
      </c>
      <c r="BG40" s="13">
        <v>9.1643279024793186E-3</v>
      </c>
      <c r="BH40" s="10">
        <v>1.295478694425895E-4</v>
      </c>
      <c r="BI40" s="13">
        <v>6.4713338498877074E-2</v>
      </c>
      <c r="BJ40"/>
    </row>
    <row r="41" spans="1:62" s="4" customFormat="1" ht="13" x14ac:dyDescent="0.3">
      <c r="A41" s="5">
        <v>43479</v>
      </c>
      <c r="B41" s="2" t="s">
        <v>23</v>
      </c>
      <c r="C41" s="4">
        <v>20850</v>
      </c>
      <c r="D41" s="4">
        <v>18600</v>
      </c>
      <c r="E41" s="7">
        <v>21.5</v>
      </c>
      <c r="F41" s="7">
        <v>1031.17506</v>
      </c>
      <c r="G41" s="9">
        <v>0.3179878049</v>
      </c>
      <c r="H41" s="4">
        <v>0.08</v>
      </c>
      <c r="I41" s="9">
        <v>0.25158197505454083</v>
      </c>
      <c r="J41" s="9">
        <v>5.2286132554969935</v>
      </c>
      <c r="K41" s="17">
        <v>0.45034802274655683</v>
      </c>
      <c r="L41" s="17">
        <v>0.80165601928029351</v>
      </c>
      <c r="M41" s="17">
        <v>18.977491257417611</v>
      </c>
      <c r="N41" s="17">
        <v>0.58528079891858409</v>
      </c>
      <c r="O41" s="17">
        <v>0.83458773401563746</v>
      </c>
      <c r="P41" s="17">
        <v>0.22418669798408816</v>
      </c>
      <c r="Q41" s="17">
        <v>513.37805015306628</v>
      </c>
      <c r="R41" s="17">
        <v>0.7076011476960784</v>
      </c>
      <c r="S41" s="10">
        <v>3.1529873295755017E-4</v>
      </c>
      <c r="T41" s="10">
        <v>4.8078790400367155E-5</v>
      </c>
      <c r="U41" s="10">
        <v>4.8895736399757355E-4</v>
      </c>
      <c r="W41" s="4">
        <v>5925</v>
      </c>
      <c r="X41" s="4">
        <v>5175</v>
      </c>
      <c r="Y41" s="4">
        <v>3.2</v>
      </c>
      <c r="Z41" s="4">
        <v>540.08438820000003</v>
      </c>
      <c r="AA41" s="4">
        <v>0.66249999999999998</v>
      </c>
      <c r="AB41" s="4">
        <v>0.1</v>
      </c>
      <c r="AC41" s="4">
        <v>0.15094339622641512</v>
      </c>
      <c r="AD41" s="17">
        <v>6.3151069208580859</v>
      </c>
      <c r="AE41" s="17">
        <v>2.3488239347249876E-2</v>
      </c>
      <c r="AF41" s="17">
        <v>0.98759996229440739</v>
      </c>
      <c r="AG41" s="17">
        <v>9.6166466384373184</v>
      </c>
      <c r="AH41" s="17">
        <v>5.9952255423651735E-2</v>
      </c>
      <c r="AI41" s="17">
        <v>0.99598078423983516</v>
      </c>
      <c r="AJ41" s="17">
        <v>0.57533130003660249</v>
      </c>
      <c r="AK41" s="17">
        <v>47.188408751989328</v>
      </c>
      <c r="AL41" s="17">
        <v>0.95674996597018147</v>
      </c>
      <c r="AM41" s="13">
        <v>8.5993129901655863E-3</v>
      </c>
      <c r="AN41" s="14">
        <v>1.5333950257427953E-4</v>
      </c>
      <c r="AO41" s="14">
        <v>2.1388889535127509E-2</v>
      </c>
      <c r="AP41" s="8"/>
      <c r="AQ41" s="8">
        <v>25000</v>
      </c>
      <c r="AR41" s="4">
        <v>16750</v>
      </c>
      <c r="AS41" s="4">
        <v>31</v>
      </c>
      <c r="AT41" s="4">
        <v>1240</v>
      </c>
      <c r="AU41" s="4">
        <v>2.125</v>
      </c>
      <c r="AV41" s="4">
        <v>0.22500000000000001</v>
      </c>
      <c r="AW41" s="4">
        <v>0.10588235294117647</v>
      </c>
      <c r="AX41" s="15">
        <v>29.474442588972828</v>
      </c>
      <c r="AY41" s="15">
        <v>2.2044886322303596</v>
      </c>
      <c r="AZ41" s="15">
        <v>0.99585237196730991</v>
      </c>
      <c r="BA41" s="15">
        <v>90.284733041146637</v>
      </c>
      <c r="BB41" s="15">
        <v>3.1339484356404488</v>
      </c>
      <c r="BC41" s="15">
        <v>0.97524125231713599</v>
      </c>
      <c r="BD41" s="15">
        <v>0.27146918701114009</v>
      </c>
      <c r="BE41" s="15">
        <v>2311.61507287625</v>
      </c>
      <c r="BF41" s="15">
        <v>0.97967061602355732</v>
      </c>
      <c r="BG41" s="13">
        <v>2.0142950265443706E-3</v>
      </c>
      <c r="BH41" s="10">
        <v>1.7500135594997608E-4</v>
      </c>
      <c r="BI41" s="13">
        <v>4.9765851962469389E-2</v>
      </c>
      <c r="BJ41"/>
    </row>
    <row r="42" spans="1:62" s="4" customFormat="1" ht="13" x14ac:dyDescent="0.3">
      <c r="A42" s="5">
        <v>43493</v>
      </c>
      <c r="B42" s="2" t="s">
        <v>23</v>
      </c>
      <c r="C42" s="4">
        <v>30450</v>
      </c>
      <c r="D42" s="4">
        <v>27125</v>
      </c>
      <c r="E42" s="7">
        <v>28</v>
      </c>
      <c r="F42" s="7">
        <v>919.54022989999999</v>
      </c>
      <c r="G42" s="9">
        <v>0.65</v>
      </c>
      <c r="H42" s="4">
        <v>0.08</v>
      </c>
      <c r="I42" s="9">
        <v>0.12307692307692307</v>
      </c>
      <c r="J42" s="9">
        <v>1.4834624855823328</v>
      </c>
      <c r="K42" s="17">
        <v>0.93536409667737863</v>
      </c>
      <c r="L42" s="17">
        <v>0.84935324171069904</v>
      </c>
      <c r="M42" s="17">
        <v>10.946919176710397</v>
      </c>
      <c r="N42" s="17">
        <v>1.060269274969597</v>
      </c>
      <c r="O42" s="17">
        <v>0.87087534885260776</v>
      </c>
      <c r="P42" s="17">
        <v>0.10487760161792596</v>
      </c>
      <c r="Q42" s="17">
        <v>958.82010015976982</v>
      </c>
      <c r="R42" s="17">
        <v>0.70943953751446021</v>
      </c>
      <c r="S42" s="10">
        <v>2.4999545162837145E-4</v>
      </c>
      <c r="T42" s="10">
        <v>2.592274604397438E-5</v>
      </c>
      <c r="U42" s="10">
        <v>4.6187405477069474E-4</v>
      </c>
      <c r="W42" s="4">
        <v>6250</v>
      </c>
      <c r="X42" s="4">
        <v>5350</v>
      </c>
      <c r="Y42" s="4">
        <v>7.6</v>
      </c>
      <c r="Z42" s="4">
        <v>1216</v>
      </c>
      <c r="AA42" s="4">
        <v>1.5125</v>
      </c>
      <c r="AB42" s="4">
        <v>1.3875</v>
      </c>
      <c r="AC42" s="4">
        <v>0.91735537190082639</v>
      </c>
      <c r="AD42" s="17">
        <v>5.0285261352392743</v>
      </c>
      <c r="AE42" s="17">
        <v>7.6639020616649109E-2</v>
      </c>
      <c r="AF42" s="17">
        <v>0.99179762755814727</v>
      </c>
      <c r="AG42" s="17">
        <v>9.9517198973966696</v>
      </c>
      <c r="AH42" s="17">
        <v>0.14359954881576342</v>
      </c>
      <c r="AI42" s="17">
        <v>0.98936472858999491</v>
      </c>
      <c r="AJ42" s="17">
        <v>0.4285624354864806</v>
      </c>
      <c r="AK42" s="17">
        <v>100.40083212715244</v>
      </c>
      <c r="AL42" s="17">
        <v>0.95905899051221</v>
      </c>
      <c r="AM42" s="13">
        <v>4.7543528917261589E-3</v>
      </c>
      <c r="AN42" s="14">
        <v>1.5250004202168094E-4</v>
      </c>
      <c r="AO42" s="14">
        <v>1.6681463583284567E-2</v>
      </c>
      <c r="AP42" s="8"/>
      <c r="AQ42" s="8">
        <v>24500</v>
      </c>
      <c r="AR42" s="4">
        <v>16800</v>
      </c>
      <c r="AS42" s="4">
        <v>29</v>
      </c>
      <c r="AT42" s="4">
        <v>1183.6734690000001</v>
      </c>
      <c r="AU42" s="4">
        <v>2.2976190480000001</v>
      </c>
      <c r="AV42" s="4">
        <v>0.83214285710000002</v>
      </c>
      <c r="AW42" s="4">
        <v>0.36217616572440603</v>
      </c>
      <c r="AX42" s="15">
        <v>29.303486181954515</v>
      </c>
      <c r="AY42" s="15">
        <v>2.1873273486180755</v>
      </c>
      <c r="AZ42" s="15">
        <v>0.9901809089219491</v>
      </c>
      <c r="BA42" s="15">
        <v>88.572251724229403</v>
      </c>
      <c r="BB42" s="15">
        <v>3.1351430434858472</v>
      </c>
      <c r="BC42" s="15">
        <v>0.96240705582257635</v>
      </c>
      <c r="BD42" s="15">
        <v>0.27697960670968974</v>
      </c>
      <c r="BE42" s="15">
        <v>2259.3598401766744</v>
      </c>
      <c r="BF42" s="15">
        <v>0.99052826307921371</v>
      </c>
      <c r="BG42" s="13">
        <v>2.3980326736543134E-3</v>
      </c>
      <c r="BH42" s="10">
        <v>1.6052405536364877E-4</v>
      </c>
      <c r="BI42" s="13">
        <v>3.7510621111675961E-2</v>
      </c>
      <c r="BJ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BB57-6DA7-4C50-B75B-9D83E790642C}">
  <sheetPr codeName="Sheet41">
    <tabColor theme="9"/>
  </sheetPr>
  <dimension ref="A1:T43"/>
  <sheetViews>
    <sheetView topLeftCell="B1" zoomScale="80" zoomScaleNormal="80" workbookViewId="0">
      <selection activeCell="E24" sqref="E24:L24"/>
    </sheetView>
  </sheetViews>
  <sheetFormatPr defaultRowHeight="14.5" x14ac:dyDescent="0.35"/>
  <cols>
    <col min="1" max="1" width="8.7265625" style="21" hidden="1" customWidth="1"/>
    <col min="2" max="2" width="21.08984375" style="21" customWidth="1"/>
    <col min="3" max="3" width="21.26953125" style="21" customWidth="1"/>
    <col min="4" max="14" width="8.7265625" style="21"/>
    <col min="15" max="15" width="12.6328125" style="21" customWidth="1"/>
    <col min="16" max="17" width="8.7265625" style="21" hidden="1" customWidth="1"/>
    <col min="18" max="16384" width="8.7265625" style="21"/>
  </cols>
  <sheetData>
    <row r="1" spans="1:20" x14ac:dyDescent="0.35">
      <c r="B1" s="26" t="s">
        <v>43</v>
      </c>
      <c r="C1" s="27" t="s">
        <v>44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9" x14ac:dyDescent="0.35">
      <c r="B2" s="25" t="s">
        <v>72</v>
      </c>
      <c r="C2" s="24" t="s">
        <v>63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idden="1" x14ac:dyDescent="0.35">
      <c r="B3" s="25" t="str">
        <f>INDEX('Monitoring Master'!$A$2:$BJ$2,MATCH('Monitoring Correlation Plotter'!B$2,'Monitoring Master'!$A$1:$BJ$1,0))</f>
        <v>Percent</v>
      </c>
      <c r="C3" s="25" t="str">
        <f>INDEX('Monitoring Master'!$A$2:$BJ$2,MATCH('Monitoring Correlation Plotter'!C$2,'Monitoring Master'!$A$1:$BJ$1,0))</f>
        <v>-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x14ac:dyDescent="0.35">
      <c r="A4" s="29" t="s">
        <v>25</v>
      </c>
      <c r="B4" s="30">
        <f>IF(OR(INDEX('Monitoring Master'!$A3:$BJ3,MATCH('Monitoring Correlation Plotter'!B$2,'Monitoring Master'!$A$1:$BJ$1,0))=0,INDEX('Monitoring Master'!$A3:$BJ3,MATCH('Monitoring Correlation Plotter'!B$2,'Monitoring Master'!$A$1:$BJ$1,0))&lt;$O$5,INDEX('Monitoring Master'!$A3:$BJ3,MATCH('Monitoring Correlation Plotter'!B$2,'Monitoring Master'!$A$1:$BJ$1,0))&gt;$O$6,$O$6&lt;$O$5, $O$11 = "no"),ERROR.TYPE(1),INDEX('Monitoring Master'!$A3:$BJ3,MATCH('Monitoring Correlation Plotter'!B$2,'Monitoring Master'!$A$1:$BJ$1,0)))*IF(OR(B$3="Percent"),100,1)</f>
        <v>0.1</v>
      </c>
      <c r="C4" s="30">
        <f>IF(OR(INDEX('Monitoring Master'!$A3:$BJ3,MATCH('Monitoring Correlation Plotter'!C$2,'Monitoring Master'!$A$1:$BJ$1,0))=0,INDEX('Monitoring Master'!$A3:$BJ3,MATCH('Monitoring Correlation Plotter'!C$2,'Monitoring Master'!$A$1:$BJ$1,0))&lt;$O$5,INDEX('Monitoring Master'!$A3:$BJ3,MATCH('Monitoring Correlation Plotter'!C$2,'Monitoring Master'!$A$1:$BJ$1,0))&gt;$O$6,$O$6&lt;$O$5, $O$11 = "no"),ERROR.TYPE(1),INDEX('Monitoring Master'!$A3:$BJ3,MATCH('Monitoring Correlation Plotter'!C$2,'Monitoring Master'!$A$1:$BJ$1,0)))*IF(OR(C$3="Percent"),100,1)</f>
        <v>29.507110607548601</v>
      </c>
      <c r="D4" s="132" t="str">
        <f>C2</f>
        <v>DIG Casson Plastic Visocity (mpa-s)</v>
      </c>
      <c r="E4" s="22"/>
      <c r="F4" s="22"/>
      <c r="G4" s="22"/>
      <c r="H4" s="22"/>
      <c r="I4" s="22"/>
      <c r="J4" s="22"/>
      <c r="K4" s="22"/>
      <c r="L4" s="22"/>
      <c r="M4" s="132"/>
      <c r="N4" s="33" t="s">
        <v>43</v>
      </c>
      <c r="O4" s="34"/>
      <c r="P4" s="22"/>
      <c r="Q4" s="22"/>
      <c r="R4" s="22"/>
      <c r="S4" s="22"/>
      <c r="T4" s="22"/>
    </row>
    <row r="5" spans="1:20" x14ac:dyDescent="0.35">
      <c r="A5" s="29" t="s">
        <v>25</v>
      </c>
      <c r="B5" s="30">
        <f>IF(OR(INDEX('Monitoring Master'!$A4:$BJ4,MATCH('Monitoring Correlation Plotter'!B$2,'Monitoring Master'!$A$1:$BJ$1,0))=0,INDEX('Monitoring Master'!$A4:$BJ4,MATCH('Monitoring Correlation Plotter'!B$2,'Monitoring Master'!$A$1:$BJ$1,0))&lt;$O$5,INDEX('Monitoring Master'!$A4:$BJ4,MATCH('Monitoring Correlation Plotter'!B$2,'Monitoring Master'!$A$1:$BJ$1,0))&gt;$O$6,$O$6&lt;$O$5, $O$11 = "no"),ERROR.TYPE(1),INDEX('Monitoring Master'!$A4:$BJ4,MATCH('Monitoring Correlation Plotter'!B$2,'Monitoring Master'!$A$1:$BJ$1,0)))*IF(OR(B$3="Percent"),100,1)</f>
        <v>0.22</v>
      </c>
      <c r="C5" s="30">
        <f>IF(OR(INDEX('Monitoring Master'!$A4:$BJ4,MATCH('Monitoring Correlation Plotter'!C$2,'Monitoring Master'!$A$1:$BJ$1,0))=0,INDEX('Monitoring Master'!$A4:$BJ4,MATCH('Monitoring Correlation Plotter'!C$2,'Monitoring Master'!$A$1:$BJ$1,0))&lt;$O$5,INDEX('Monitoring Master'!$A4:$BJ4,MATCH('Monitoring Correlation Plotter'!C$2,'Monitoring Master'!$A$1:$BJ$1,0))&gt;$O$6,$O$6&lt;$O$5, $O$11 = "no"),ERROR.TYPE(1),INDEX('Monitoring Master'!$A4:$BJ4,MATCH('Monitoring Correlation Plotter'!C$2,'Monitoring Master'!$A$1:$BJ$1,0)))*IF(OR(C$3="Percent"),100,1)</f>
        <v>22.008105140267872</v>
      </c>
      <c r="D5" s="132"/>
      <c r="E5" s="22"/>
      <c r="F5" s="22"/>
      <c r="G5" s="22"/>
      <c r="H5" s="22"/>
      <c r="I5" s="22"/>
      <c r="J5" s="22"/>
      <c r="K5" s="22"/>
      <c r="L5" s="22"/>
      <c r="M5" s="132"/>
      <c r="N5" s="35" t="s">
        <v>42</v>
      </c>
      <c r="O5" s="36">
        <v>0</v>
      </c>
      <c r="P5" s="22"/>
      <c r="Q5" s="22"/>
      <c r="R5" s="22"/>
      <c r="S5" s="22"/>
      <c r="T5" s="22"/>
    </row>
    <row r="6" spans="1:20" x14ac:dyDescent="0.35">
      <c r="A6" s="29" t="s">
        <v>25</v>
      </c>
      <c r="B6" s="30">
        <f>IF(OR(INDEX('Monitoring Master'!$A5:$BJ5,MATCH('Monitoring Correlation Plotter'!B$2,'Monitoring Master'!$A$1:$BJ$1,0))=0,INDEX('Monitoring Master'!$A5:$BJ5,MATCH('Monitoring Correlation Plotter'!B$2,'Monitoring Master'!$A$1:$BJ$1,0))&lt;$O$5,INDEX('Monitoring Master'!$A5:$BJ5,MATCH('Monitoring Correlation Plotter'!B$2,'Monitoring Master'!$A$1:$BJ$1,0))&gt;$O$6,$O$6&lt;$O$5, $O$11 = "no"),ERROR.TYPE(1),INDEX('Monitoring Master'!$A5:$BJ5,MATCH('Monitoring Correlation Plotter'!B$2,'Monitoring Master'!$A$1:$BJ$1,0)))*IF(OR(B$3="Percent"),100,1)</f>
        <v>0.34482084670559016</v>
      </c>
      <c r="C6" s="30">
        <f>IF(OR(INDEX('Monitoring Master'!$A5:$BJ5,MATCH('Monitoring Correlation Plotter'!C$2,'Monitoring Master'!$A$1:$BJ$1,0))=0,INDEX('Monitoring Master'!$A5:$BJ5,MATCH('Monitoring Correlation Plotter'!C$2,'Monitoring Master'!$A$1:$BJ$1,0))&lt;$O$5,INDEX('Monitoring Master'!$A5:$BJ5,MATCH('Monitoring Correlation Plotter'!C$2,'Monitoring Master'!$A$1:$BJ$1,0))&gt;$O$6,$O$6&lt;$O$5, $O$11 = "no"),ERROR.TYPE(1),INDEX('Monitoring Master'!$A5:$BJ5,MATCH('Monitoring Correlation Plotter'!C$2,'Monitoring Master'!$A$1:$BJ$1,0)))*IF(OR(C$3="Percent"),100,1)</f>
        <v>37.014724421740326</v>
      </c>
      <c r="D6" s="132"/>
      <c r="E6" s="22"/>
      <c r="F6" s="22"/>
      <c r="G6" s="22"/>
      <c r="H6" s="22"/>
      <c r="I6" s="22"/>
      <c r="J6" s="22"/>
      <c r="K6" s="22"/>
      <c r="L6" s="22"/>
      <c r="M6" s="132"/>
      <c r="N6" s="35" t="s">
        <v>41</v>
      </c>
      <c r="O6" s="36">
        <v>400000</v>
      </c>
      <c r="P6" s="22"/>
      <c r="Q6" s="22"/>
      <c r="R6" s="22"/>
      <c r="S6" s="22"/>
      <c r="T6" s="22"/>
    </row>
    <row r="7" spans="1:20" x14ac:dyDescent="0.35">
      <c r="A7" s="29" t="s">
        <v>25</v>
      </c>
      <c r="B7" s="30">
        <f>IF(OR(INDEX('Monitoring Master'!$A6:$BJ6,MATCH('Monitoring Correlation Plotter'!B$2,'Monitoring Master'!$A$1:$BJ$1,0))=0,INDEX('Monitoring Master'!$A6:$BJ6,MATCH('Monitoring Correlation Plotter'!B$2,'Monitoring Master'!$A$1:$BJ$1,0))&lt;$O$5,INDEX('Monitoring Master'!$A6:$BJ6,MATCH('Monitoring Correlation Plotter'!B$2,'Monitoring Master'!$A$1:$BJ$1,0))&gt;$O$6,$O$6&lt;$O$5, $O$11 = "no"),ERROR.TYPE(1),INDEX('Monitoring Master'!$A6:$BJ6,MATCH('Monitoring Correlation Plotter'!B$2,'Monitoring Master'!$A$1:$BJ$1,0)))*IF(OR(B$3="Percent"),100,1)</f>
        <v>0.41768412140899319</v>
      </c>
      <c r="C7" s="30">
        <f>IF(OR(INDEX('Monitoring Master'!$A6:$BJ6,MATCH('Monitoring Correlation Plotter'!C$2,'Monitoring Master'!$A$1:$BJ$1,0))=0,INDEX('Monitoring Master'!$A6:$BJ6,MATCH('Monitoring Correlation Plotter'!C$2,'Monitoring Master'!$A$1:$BJ$1,0))&lt;$O$5,INDEX('Monitoring Master'!$A6:$BJ6,MATCH('Monitoring Correlation Plotter'!C$2,'Monitoring Master'!$A$1:$BJ$1,0))&gt;$O$6,$O$6&lt;$O$5, $O$11 = "no"),ERROR.TYPE(1),INDEX('Monitoring Master'!$A6:$BJ6,MATCH('Monitoring Correlation Plotter'!C$2,'Monitoring Master'!$A$1:$BJ$1,0)))*IF(OR(C$3="Percent"),100,1)</f>
        <v>32.801623799853388</v>
      </c>
      <c r="D7" s="132"/>
      <c r="E7" s="22"/>
      <c r="F7" s="22"/>
      <c r="G7" s="22"/>
      <c r="H7" s="22"/>
      <c r="I7" s="22"/>
      <c r="J7" s="22"/>
      <c r="K7" s="22"/>
      <c r="L7" s="22"/>
      <c r="M7" s="132"/>
      <c r="N7" s="37" t="s">
        <v>44</v>
      </c>
      <c r="O7" s="38"/>
      <c r="P7" s="22"/>
      <c r="Q7" s="22"/>
      <c r="R7" s="22"/>
      <c r="S7" s="22"/>
      <c r="T7" s="22"/>
    </row>
    <row r="8" spans="1:20" x14ac:dyDescent="0.35">
      <c r="A8" s="29" t="s">
        <v>25</v>
      </c>
      <c r="B8" s="30">
        <f>IF(OR(INDEX('Monitoring Master'!$A7:$BJ7,MATCH('Monitoring Correlation Plotter'!B$2,'Monitoring Master'!$A$1:$BJ$1,0))=0,INDEX('Monitoring Master'!$A7:$BJ7,MATCH('Monitoring Correlation Plotter'!B$2,'Monitoring Master'!$A$1:$BJ$1,0))&lt;$O$5,INDEX('Monitoring Master'!$A7:$BJ7,MATCH('Monitoring Correlation Plotter'!B$2,'Monitoring Master'!$A$1:$BJ$1,0))&gt;$O$6,$O$6&lt;$O$5, $O$11 = "no"),ERROR.TYPE(1),INDEX('Monitoring Master'!$A7:$BJ7,MATCH('Monitoring Correlation Plotter'!B$2,'Monitoring Master'!$A$1:$BJ$1,0)))*IF(OR(B$3="Percent"),100,1)</f>
        <v>0.16178456701442329</v>
      </c>
      <c r="C8" s="30">
        <f>IF(OR(INDEX('Monitoring Master'!$A7:$BJ7,MATCH('Monitoring Correlation Plotter'!C$2,'Monitoring Master'!$A$1:$BJ$1,0))=0,INDEX('Monitoring Master'!$A7:$BJ7,MATCH('Monitoring Correlation Plotter'!C$2,'Monitoring Master'!$A$1:$BJ$1,0))&lt;$O$5,INDEX('Monitoring Master'!$A7:$BJ7,MATCH('Monitoring Correlation Plotter'!C$2,'Monitoring Master'!$A$1:$BJ$1,0))&gt;$O$6,$O$6&lt;$O$5, $O$11 = "no"),ERROR.TYPE(1),INDEX('Monitoring Master'!$A7:$BJ7,MATCH('Monitoring Correlation Plotter'!C$2,'Monitoring Master'!$A$1:$BJ$1,0)))*IF(OR(C$3="Percent"),100,1)</f>
        <v>26.96043163540806</v>
      </c>
      <c r="D8" s="132"/>
      <c r="E8" s="22"/>
      <c r="F8" s="22"/>
      <c r="G8" s="22"/>
      <c r="H8" s="22"/>
      <c r="I8" s="22"/>
      <c r="J8" s="22"/>
      <c r="K8" s="22"/>
      <c r="L8" s="22"/>
      <c r="M8" s="132"/>
      <c r="N8" s="35" t="s">
        <v>42</v>
      </c>
      <c r="O8" s="36">
        <v>0</v>
      </c>
      <c r="P8" s="22"/>
      <c r="Q8" s="22"/>
      <c r="R8" s="22"/>
      <c r="S8" s="22"/>
      <c r="T8" s="22"/>
    </row>
    <row r="9" spans="1:20" x14ac:dyDescent="0.35">
      <c r="A9" s="29" t="s">
        <v>25</v>
      </c>
      <c r="B9" s="30">
        <f>IF(OR(INDEX('Monitoring Master'!$A8:$BJ8,MATCH('Monitoring Correlation Plotter'!B$2,'Monitoring Master'!$A$1:$BJ$1,0))=0,INDEX('Monitoring Master'!$A8:$BJ8,MATCH('Monitoring Correlation Plotter'!B$2,'Monitoring Master'!$A$1:$BJ$1,0))&lt;$O$5,INDEX('Monitoring Master'!$A8:$BJ8,MATCH('Monitoring Correlation Plotter'!B$2,'Monitoring Master'!$A$1:$BJ$1,0))&gt;$O$6,$O$6&lt;$O$5, $O$11 = "no"),ERROR.TYPE(1),INDEX('Monitoring Master'!$A8:$BJ8,MATCH('Monitoring Correlation Plotter'!B$2,'Monitoring Master'!$A$1:$BJ$1,0)))*IF(OR(B$3="Percent"),100,1)</f>
        <v>0.20705587913566059</v>
      </c>
      <c r="C9" s="30">
        <f>IF(OR(INDEX('Monitoring Master'!$A8:$BJ8,MATCH('Monitoring Correlation Plotter'!C$2,'Monitoring Master'!$A$1:$BJ$1,0))=0,INDEX('Monitoring Master'!$A8:$BJ8,MATCH('Monitoring Correlation Plotter'!C$2,'Monitoring Master'!$A$1:$BJ$1,0))&lt;$O$5,INDEX('Monitoring Master'!$A8:$BJ8,MATCH('Monitoring Correlation Plotter'!C$2,'Monitoring Master'!$A$1:$BJ$1,0))&gt;$O$6,$O$6&lt;$O$5, $O$11 = "no"),ERROR.TYPE(1),INDEX('Monitoring Master'!$A8:$BJ8,MATCH('Monitoring Correlation Plotter'!C$2,'Monitoring Master'!$A$1:$BJ$1,0)))*IF(OR(C$3="Percent"),100,1)</f>
        <v>39.90320617275696</v>
      </c>
      <c r="D9" s="132"/>
      <c r="E9" s="22"/>
      <c r="F9" s="22"/>
      <c r="G9" s="22"/>
      <c r="H9" s="22"/>
      <c r="I9" s="22"/>
      <c r="J9" s="22"/>
      <c r="K9" s="22"/>
      <c r="L9" s="22"/>
      <c r="M9" s="132"/>
      <c r="N9" s="35" t="s">
        <v>41</v>
      </c>
      <c r="O9" s="36">
        <v>400000</v>
      </c>
      <c r="P9" s="22"/>
      <c r="Q9" s="22"/>
      <c r="R9" s="22"/>
      <c r="S9" s="22"/>
      <c r="T9" s="22"/>
    </row>
    <row r="10" spans="1:20" x14ac:dyDescent="0.35">
      <c r="A10" s="29" t="s">
        <v>25</v>
      </c>
      <c r="B10" s="30">
        <f>IF(OR(INDEX('Monitoring Master'!$A9:$BJ9,MATCH('Monitoring Correlation Plotter'!B$2,'Monitoring Master'!$A$1:$BJ$1,0))=0,INDEX('Monitoring Master'!$A9:$BJ9,MATCH('Monitoring Correlation Plotter'!B$2,'Monitoring Master'!$A$1:$BJ$1,0))&lt;$O$5,INDEX('Monitoring Master'!$A9:$BJ9,MATCH('Monitoring Correlation Plotter'!B$2,'Monitoring Master'!$A$1:$BJ$1,0))&gt;$O$6,$O$6&lt;$O$5, $O$11 = "no"),ERROR.TYPE(1),INDEX('Monitoring Master'!$A9:$BJ9,MATCH('Monitoring Correlation Plotter'!B$2,'Monitoring Master'!$A$1:$BJ$1,0)))*IF(OR(B$3="Percent"),100,1)</f>
        <v>0.23372965590126915</v>
      </c>
      <c r="C10" s="30">
        <f>IF(OR(INDEX('Monitoring Master'!$A9:$BJ9,MATCH('Monitoring Correlation Plotter'!C$2,'Monitoring Master'!$A$1:$BJ$1,0))=0,INDEX('Monitoring Master'!$A9:$BJ9,MATCH('Monitoring Correlation Plotter'!C$2,'Monitoring Master'!$A$1:$BJ$1,0))&lt;$O$5,INDEX('Monitoring Master'!$A9:$BJ9,MATCH('Monitoring Correlation Plotter'!C$2,'Monitoring Master'!$A$1:$BJ$1,0))&gt;$O$6,$O$6&lt;$O$5, $O$11 = "no"),ERROR.TYPE(1),INDEX('Monitoring Master'!$A9:$BJ9,MATCH('Monitoring Correlation Plotter'!C$2,'Monitoring Master'!$A$1:$BJ$1,0)))*IF(OR(C$3="Percent"),100,1)</f>
        <v>36.187109655858706</v>
      </c>
      <c r="D10" s="132"/>
      <c r="E10" s="22"/>
      <c r="F10" s="22"/>
      <c r="G10" s="22"/>
      <c r="H10" s="22"/>
      <c r="I10" s="22"/>
      <c r="J10" s="22"/>
      <c r="K10" s="22"/>
      <c r="L10" s="22"/>
      <c r="M10" s="132"/>
      <c r="N10" s="39" t="s">
        <v>1</v>
      </c>
      <c r="O10" s="40"/>
      <c r="P10" s="31"/>
      <c r="Q10" s="31"/>
      <c r="R10" s="22"/>
      <c r="S10" s="22"/>
      <c r="T10" s="22"/>
    </row>
    <row r="11" spans="1:20" x14ac:dyDescent="0.35">
      <c r="A11" s="29" t="s">
        <v>25</v>
      </c>
      <c r="B11" s="30">
        <f>IF(OR(INDEX('Monitoring Master'!$A10:$BJ10,MATCH('Monitoring Correlation Plotter'!B$2,'Monitoring Master'!$A$1:$BJ$1,0))=0,INDEX('Monitoring Master'!$A10:$BJ10,MATCH('Monitoring Correlation Plotter'!B$2,'Monitoring Master'!$A$1:$BJ$1,0))&lt;$O$5,INDEX('Monitoring Master'!$A10:$BJ10,MATCH('Monitoring Correlation Plotter'!B$2,'Monitoring Master'!$A$1:$BJ$1,0))&gt;$O$6,$O$6&lt;$O$5, $O$11 = "no"),ERROR.TYPE(1),INDEX('Monitoring Master'!$A10:$BJ10,MATCH('Monitoring Correlation Plotter'!B$2,'Monitoring Master'!$A$1:$BJ$1,0)))*IF(OR(B$3="Percent"),100,1)</f>
        <v>0.25317201236517439</v>
      </c>
      <c r="C11" s="30">
        <f>IF(OR(INDEX('Monitoring Master'!$A10:$BJ10,MATCH('Monitoring Correlation Plotter'!C$2,'Monitoring Master'!$A$1:$BJ$1,0))=0,INDEX('Monitoring Master'!$A10:$BJ10,MATCH('Monitoring Correlation Plotter'!C$2,'Monitoring Master'!$A$1:$BJ$1,0))&lt;$O$5,INDEX('Monitoring Master'!$A10:$BJ10,MATCH('Monitoring Correlation Plotter'!C$2,'Monitoring Master'!$A$1:$BJ$1,0))&gt;$O$6,$O$6&lt;$O$5, $O$11 = "no"),ERROR.TYPE(1),INDEX('Monitoring Master'!$A10:$BJ10,MATCH('Monitoring Correlation Plotter'!C$2,'Monitoring Master'!$A$1:$BJ$1,0)))*IF(OR(C$3="Percent"),100,1)</f>
        <v>25.535511274420095</v>
      </c>
      <c r="D11" s="132"/>
      <c r="E11" s="22"/>
      <c r="F11" s="22"/>
      <c r="G11" s="22"/>
      <c r="H11" s="22"/>
      <c r="I11" s="22"/>
      <c r="J11" s="22"/>
      <c r="K11" s="22"/>
      <c r="L11" s="22"/>
      <c r="M11" s="132"/>
      <c r="N11" s="41" t="s">
        <v>25</v>
      </c>
      <c r="O11" s="42" t="s">
        <v>77</v>
      </c>
      <c r="P11" s="32" t="s">
        <v>77</v>
      </c>
      <c r="Q11" s="32" t="s">
        <v>78</v>
      </c>
      <c r="R11" s="22"/>
      <c r="S11" s="22"/>
      <c r="T11" s="22"/>
    </row>
    <row r="12" spans="1:20" x14ac:dyDescent="0.35">
      <c r="A12" s="29" t="s">
        <v>24</v>
      </c>
      <c r="B12" s="30">
        <f>IF(OR(INDEX('Monitoring Master'!$A11:$BJ11,MATCH('Monitoring Correlation Plotter'!B$2,'Monitoring Master'!$A$1:$BJ$1,0))=0,INDEX('Monitoring Master'!$A11:$BJ11,MATCH('Monitoring Correlation Plotter'!B$2,'Monitoring Master'!$A$1:$BJ$1,0))&lt;$O$5,INDEX('Monitoring Master'!$A11:$BJ11,MATCH('Monitoring Correlation Plotter'!B$2,'Monitoring Master'!$A$1:$BJ$1,0))&gt;$O$6,$O$6&lt;$O$5, $O$12="no"),ERROR.TYPE(1),INDEX('Monitoring Master'!$A11:$BJ11,MATCH('Monitoring Correlation Plotter'!B$2,'Monitoring Master'!$A$1:$BJ$1,0)))*IF(OR(B$3="Percent"),100,1)</f>
        <v>0.1</v>
      </c>
      <c r="C12" s="30">
        <f>IF(OR(INDEX('Monitoring Master'!$A11:$BJ11,MATCH('Monitoring Correlation Plotter'!C$2,'Monitoring Master'!$A$1:$BJ$1,0))=0,INDEX('Monitoring Master'!$A11:$BJ11,MATCH('Monitoring Correlation Plotter'!C$2,'Monitoring Master'!$A$1:$BJ$1,0))&lt;$O$5,INDEX('Monitoring Master'!$A11:$BJ11,MATCH('Monitoring Correlation Plotter'!C$2,'Monitoring Master'!$A$1:$BJ$1,0))&gt;$O$6,$O$6&lt;$O$5,  $O$12 = "no"),ERROR.TYPE(1),INDEX('Monitoring Master'!$A11:$BJ11,MATCH('Monitoring Correlation Plotter'!C$2,'Monitoring Master'!$A$1:$BJ$1,0)))*IF(OR(C$3="Percent"),100,1)</f>
        <v>32.68940610942181</v>
      </c>
      <c r="D12" s="132"/>
      <c r="E12" s="22"/>
      <c r="F12" s="22"/>
      <c r="G12" s="22"/>
      <c r="H12" s="22"/>
      <c r="I12" s="22"/>
      <c r="J12" s="22"/>
      <c r="K12" s="22"/>
      <c r="L12" s="22"/>
      <c r="M12" s="132"/>
      <c r="N12" s="41" t="s">
        <v>24</v>
      </c>
      <c r="O12" s="42" t="s">
        <v>77</v>
      </c>
      <c r="P12" s="32" t="s">
        <v>77</v>
      </c>
      <c r="Q12" s="32" t="s">
        <v>78</v>
      </c>
      <c r="R12" s="22"/>
      <c r="S12" s="22"/>
      <c r="T12" s="22"/>
    </row>
    <row r="13" spans="1:20" x14ac:dyDescent="0.35">
      <c r="A13" s="29" t="s">
        <v>24</v>
      </c>
      <c r="B13" s="30">
        <f>IF(OR(INDEX('Monitoring Master'!$A12:$BJ12,MATCH('Monitoring Correlation Plotter'!B$2,'Monitoring Master'!$A$1:$BJ$1,0))=0,INDEX('Monitoring Master'!$A12:$BJ12,MATCH('Monitoring Correlation Plotter'!B$2,'Monitoring Master'!$A$1:$BJ$1,0))&lt;$O$5,INDEX('Monitoring Master'!$A12:$BJ12,MATCH('Monitoring Correlation Plotter'!B$2,'Monitoring Master'!$A$1:$BJ$1,0))&gt;$O$6,$O$6&lt;$O$5, $O$12="no"),ERROR.TYPE(1),INDEX('Monitoring Master'!$A12:$BJ12,MATCH('Monitoring Correlation Plotter'!B$2,'Monitoring Master'!$A$1:$BJ$1,0)))*IF(OR(B$3="Percent"),100,1)</f>
        <v>6.9999999999999993E-2</v>
      </c>
      <c r="C13" s="30">
        <f>IF(OR(INDEX('Monitoring Master'!$A12:$BJ12,MATCH('Monitoring Correlation Plotter'!C$2,'Monitoring Master'!$A$1:$BJ$1,0))=0,INDEX('Monitoring Master'!$A12:$BJ12,MATCH('Monitoring Correlation Plotter'!C$2,'Monitoring Master'!$A$1:$BJ$1,0))&lt;$O$5,INDEX('Monitoring Master'!$A12:$BJ12,MATCH('Monitoring Correlation Plotter'!C$2,'Monitoring Master'!$A$1:$BJ$1,0))&gt;$O$6,$O$6&lt;$O$5,  $O$12 = "no"),ERROR.TYPE(1),INDEX('Monitoring Master'!$A12:$BJ12,MATCH('Monitoring Correlation Plotter'!C$2,'Monitoring Master'!$A$1:$BJ$1,0)))*IF(OR(C$3="Percent"),100,1)</f>
        <v>33.577597073407958</v>
      </c>
      <c r="D13" s="132"/>
      <c r="E13" s="22"/>
      <c r="F13" s="22"/>
      <c r="G13" s="22"/>
      <c r="H13" s="22"/>
      <c r="I13" s="22"/>
      <c r="J13" s="22"/>
      <c r="K13" s="22"/>
      <c r="L13" s="22"/>
      <c r="M13" s="132"/>
      <c r="N13" s="43" t="s">
        <v>23</v>
      </c>
      <c r="O13" s="44" t="s">
        <v>77</v>
      </c>
      <c r="P13" s="32" t="s">
        <v>77</v>
      </c>
      <c r="Q13" s="32" t="s">
        <v>78</v>
      </c>
      <c r="R13" s="22"/>
      <c r="S13" s="22"/>
      <c r="T13" s="22"/>
    </row>
    <row r="14" spans="1:20" x14ac:dyDescent="0.35">
      <c r="A14" s="29" t="s">
        <v>24</v>
      </c>
      <c r="B14" s="30">
        <f>IF(OR(INDEX('Monitoring Master'!$A13:$BJ13,MATCH('Monitoring Correlation Plotter'!B$2,'Monitoring Master'!$A$1:$BJ$1,0))=0,INDEX('Monitoring Master'!$A13:$BJ13,MATCH('Monitoring Correlation Plotter'!B$2,'Monitoring Master'!$A$1:$BJ$1,0))&lt;$O$5,INDEX('Monitoring Master'!$A13:$BJ13,MATCH('Monitoring Correlation Plotter'!B$2,'Monitoring Master'!$A$1:$BJ$1,0))&gt;$O$6,$O$6&lt;$O$5, $O$12="no"),ERROR.TYPE(1),INDEX('Monitoring Master'!$A13:$BJ13,MATCH('Monitoring Correlation Plotter'!B$2,'Monitoring Master'!$A$1:$BJ$1,0)))*IF(OR(B$3="Percent"),100,1)</f>
        <v>0.66</v>
      </c>
      <c r="C14" s="30">
        <f>IF(OR(INDEX('Monitoring Master'!$A13:$BJ13,MATCH('Monitoring Correlation Plotter'!C$2,'Monitoring Master'!$A$1:$BJ$1,0))=0,INDEX('Monitoring Master'!$A13:$BJ13,MATCH('Monitoring Correlation Plotter'!C$2,'Monitoring Master'!$A$1:$BJ$1,0))&lt;$O$5,INDEX('Monitoring Master'!$A13:$BJ13,MATCH('Monitoring Correlation Plotter'!C$2,'Monitoring Master'!$A$1:$BJ$1,0))&gt;$O$6,$O$6&lt;$O$5,  $O$12 = "no"),ERROR.TYPE(1),INDEX('Monitoring Master'!$A13:$BJ13,MATCH('Monitoring Correlation Plotter'!C$2,'Monitoring Master'!$A$1:$BJ$1,0)))*IF(OR(C$3="Percent"),100,1)</f>
        <v>27.561048474953807</v>
      </c>
      <c r="D14" s="132"/>
      <c r="E14" s="22"/>
      <c r="F14" s="22"/>
      <c r="G14" s="22"/>
      <c r="H14" s="22"/>
      <c r="I14" s="22"/>
      <c r="J14" s="22"/>
      <c r="K14" s="22"/>
      <c r="L14" s="22"/>
      <c r="M14" s="132"/>
      <c r="N14" s="22"/>
      <c r="O14" s="22"/>
      <c r="P14" s="22"/>
      <c r="Q14" s="22"/>
      <c r="R14" s="22"/>
      <c r="S14" s="22"/>
      <c r="T14" s="22"/>
    </row>
    <row r="15" spans="1:20" x14ac:dyDescent="0.35">
      <c r="A15" s="29" t="s">
        <v>24</v>
      </c>
      <c r="B15" s="30">
        <f>IF(OR(INDEX('Monitoring Master'!$A14:$BJ14,MATCH('Monitoring Correlation Plotter'!B$2,'Monitoring Master'!$A$1:$BJ$1,0))=0,INDEX('Monitoring Master'!$A14:$BJ14,MATCH('Monitoring Correlation Plotter'!B$2,'Monitoring Master'!$A$1:$BJ$1,0))&lt;$O$5,INDEX('Monitoring Master'!$A14:$BJ14,MATCH('Monitoring Correlation Plotter'!B$2,'Monitoring Master'!$A$1:$BJ$1,0))&gt;$O$6,$O$6&lt;$O$5, $O$12="no"),ERROR.TYPE(1),INDEX('Monitoring Master'!$A14:$BJ14,MATCH('Monitoring Correlation Plotter'!B$2,'Monitoring Master'!$A$1:$BJ$1,0)))*IF(OR(B$3="Percent"),100,1)</f>
        <v>0.1</v>
      </c>
      <c r="C15" s="30">
        <f>IF(OR(INDEX('Monitoring Master'!$A14:$BJ14,MATCH('Monitoring Correlation Plotter'!C$2,'Monitoring Master'!$A$1:$BJ$1,0))=0,INDEX('Monitoring Master'!$A14:$BJ14,MATCH('Monitoring Correlation Plotter'!C$2,'Monitoring Master'!$A$1:$BJ$1,0))&lt;$O$5,INDEX('Monitoring Master'!$A14:$BJ14,MATCH('Monitoring Correlation Plotter'!C$2,'Monitoring Master'!$A$1:$BJ$1,0))&gt;$O$6,$O$6&lt;$O$5,  $O$12 = "no"),ERROR.TYPE(1),INDEX('Monitoring Master'!$A14:$BJ14,MATCH('Monitoring Correlation Plotter'!C$2,'Monitoring Master'!$A$1:$BJ$1,0)))*IF(OR(C$3="Percent"),100,1)</f>
        <v>51.543081805956653</v>
      </c>
      <c r="D15" s="132"/>
      <c r="E15" s="22"/>
      <c r="F15" s="22"/>
      <c r="G15" s="22"/>
      <c r="H15" s="22"/>
      <c r="I15" s="22"/>
      <c r="J15" s="22"/>
      <c r="K15" s="22"/>
      <c r="L15" s="22"/>
      <c r="M15" s="132"/>
      <c r="N15" s="22"/>
      <c r="O15" s="22"/>
      <c r="P15" s="22"/>
      <c r="Q15" s="22"/>
      <c r="R15" s="22"/>
      <c r="S15" s="22"/>
      <c r="T15" s="22"/>
    </row>
    <row r="16" spans="1:20" x14ac:dyDescent="0.35">
      <c r="A16" s="29" t="s">
        <v>24</v>
      </c>
      <c r="B16" s="30">
        <f>IF(OR(INDEX('Monitoring Master'!$A15:$BJ15,MATCH('Monitoring Correlation Plotter'!B$2,'Monitoring Master'!$A$1:$BJ$1,0))=0,INDEX('Monitoring Master'!$A15:$BJ15,MATCH('Monitoring Correlation Plotter'!B$2,'Monitoring Master'!$A$1:$BJ$1,0))&lt;$O$5,INDEX('Monitoring Master'!$A15:$BJ15,MATCH('Monitoring Correlation Plotter'!B$2,'Monitoring Master'!$A$1:$BJ$1,0))&gt;$O$6,$O$6&lt;$O$5, $O$12="no"),ERROR.TYPE(1),INDEX('Monitoring Master'!$A15:$BJ15,MATCH('Monitoring Correlation Plotter'!B$2,'Monitoring Master'!$A$1:$BJ$1,0)))*IF(OR(B$3="Percent"),100,1)</f>
        <v>0.21</v>
      </c>
      <c r="C16" s="30">
        <f>IF(OR(INDEX('Monitoring Master'!$A15:$BJ15,MATCH('Monitoring Correlation Plotter'!C$2,'Monitoring Master'!$A$1:$BJ$1,0))=0,INDEX('Monitoring Master'!$A15:$BJ15,MATCH('Monitoring Correlation Plotter'!C$2,'Monitoring Master'!$A$1:$BJ$1,0))&lt;$O$5,INDEX('Monitoring Master'!$A15:$BJ15,MATCH('Monitoring Correlation Plotter'!C$2,'Monitoring Master'!$A$1:$BJ$1,0))&gt;$O$6,$O$6&lt;$O$5,  $O$12 = "no"),ERROR.TYPE(1),INDEX('Monitoring Master'!$A15:$BJ15,MATCH('Monitoring Correlation Plotter'!C$2,'Monitoring Master'!$A$1:$BJ$1,0)))*IF(OR(C$3="Percent"),100,1)</f>
        <v>42.877509590183159</v>
      </c>
      <c r="D16" s="132"/>
      <c r="E16" s="22"/>
      <c r="F16" s="22"/>
      <c r="G16" s="22"/>
      <c r="H16" s="22"/>
      <c r="I16" s="22"/>
      <c r="J16" s="22"/>
      <c r="K16" s="22"/>
      <c r="L16" s="22"/>
      <c r="M16" s="132"/>
      <c r="N16" s="22"/>
      <c r="O16" s="22"/>
      <c r="P16" s="22"/>
      <c r="Q16" s="22"/>
      <c r="R16" s="22"/>
      <c r="S16" s="22"/>
      <c r="T16" s="22"/>
    </row>
    <row r="17" spans="1:20" x14ac:dyDescent="0.35">
      <c r="A17" s="29" t="s">
        <v>24</v>
      </c>
      <c r="B17" s="30">
        <f>IF(OR(INDEX('Monitoring Master'!$A16:$BJ16,MATCH('Monitoring Correlation Plotter'!B$2,'Monitoring Master'!$A$1:$BJ$1,0))=0,INDEX('Monitoring Master'!$A16:$BJ16,MATCH('Monitoring Correlation Plotter'!B$2,'Monitoring Master'!$A$1:$BJ$1,0))&lt;$O$5,INDEX('Monitoring Master'!$A16:$BJ16,MATCH('Monitoring Correlation Plotter'!B$2,'Monitoring Master'!$A$1:$BJ$1,0))&gt;$O$6,$O$6&lt;$O$5, $O$12="no"),ERROR.TYPE(1),INDEX('Monitoring Master'!$A16:$BJ16,MATCH('Monitoring Correlation Plotter'!B$2,'Monitoring Master'!$A$1:$BJ$1,0)))*IF(OR(B$3="Percent"),100,1)</f>
        <v>0.49589842695327752</v>
      </c>
      <c r="C17" s="30">
        <f>IF(OR(INDEX('Monitoring Master'!$A16:$BJ16,MATCH('Monitoring Correlation Plotter'!C$2,'Monitoring Master'!$A$1:$BJ$1,0))=0,INDEX('Monitoring Master'!$A16:$BJ16,MATCH('Monitoring Correlation Plotter'!C$2,'Monitoring Master'!$A$1:$BJ$1,0))&lt;$O$5,INDEX('Monitoring Master'!$A16:$BJ16,MATCH('Monitoring Correlation Plotter'!C$2,'Monitoring Master'!$A$1:$BJ$1,0))&gt;$O$6,$O$6&lt;$O$5,  $O$12 = "no"),ERROR.TYPE(1),INDEX('Monitoring Master'!$A16:$BJ16,MATCH('Monitoring Correlation Plotter'!C$2,'Monitoring Master'!$A$1:$BJ$1,0)))*IF(OR(C$3="Percent"),100,1)</f>
        <v>44.731907416217133</v>
      </c>
      <c r="D17" s="132"/>
      <c r="E17" s="22"/>
      <c r="F17" s="22"/>
      <c r="G17" s="22"/>
      <c r="H17" s="22"/>
      <c r="I17" s="22"/>
      <c r="J17" s="22"/>
      <c r="K17" s="22"/>
      <c r="L17" s="22"/>
      <c r="M17" s="132"/>
      <c r="N17" s="22"/>
      <c r="O17" s="22"/>
      <c r="P17" s="22"/>
      <c r="Q17" s="22"/>
      <c r="R17" s="22"/>
      <c r="S17" s="22"/>
      <c r="T17" s="22"/>
    </row>
    <row r="18" spans="1:20" x14ac:dyDescent="0.35">
      <c r="A18" s="29" t="s">
        <v>24</v>
      </c>
      <c r="B18" s="30">
        <f>IF(OR(INDEX('Monitoring Master'!$A17:$BJ17,MATCH('Monitoring Correlation Plotter'!B$2,'Monitoring Master'!$A$1:$BJ$1,0))=0,INDEX('Monitoring Master'!$A17:$BJ17,MATCH('Monitoring Correlation Plotter'!B$2,'Monitoring Master'!$A$1:$BJ$1,0))&lt;$O$5,INDEX('Monitoring Master'!$A17:$BJ17,MATCH('Monitoring Correlation Plotter'!B$2,'Monitoring Master'!$A$1:$BJ$1,0))&gt;$O$6,$O$6&lt;$O$5, $O$12="no"),ERROR.TYPE(1),INDEX('Monitoring Master'!$A17:$BJ17,MATCH('Monitoring Correlation Plotter'!B$2,'Monitoring Master'!$A$1:$BJ$1,0)))*IF(OR(B$3="Percent"),100,1)</f>
        <v>0.36751652313500949</v>
      </c>
      <c r="C18" s="30">
        <f>IF(OR(INDEX('Monitoring Master'!$A17:$BJ17,MATCH('Monitoring Correlation Plotter'!C$2,'Monitoring Master'!$A$1:$BJ$1,0))=0,INDEX('Monitoring Master'!$A17:$BJ17,MATCH('Monitoring Correlation Plotter'!C$2,'Monitoring Master'!$A$1:$BJ$1,0))&lt;$O$5,INDEX('Monitoring Master'!$A17:$BJ17,MATCH('Monitoring Correlation Plotter'!C$2,'Monitoring Master'!$A$1:$BJ$1,0))&gt;$O$6,$O$6&lt;$O$5,  $O$12 = "no"),ERROR.TYPE(1),INDEX('Monitoring Master'!$A17:$BJ17,MATCH('Monitoring Correlation Plotter'!C$2,'Monitoring Master'!$A$1:$BJ$1,0)))*IF(OR(C$3="Percent"),100,1)</f>
        <v>43.825925578667473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x14ac:dyDescent="0.35">
      <c r="A19" s="29" t="s">
        <v>24</v>
      </c>
      <c r="B19" s="30">
        <f>IF(OR(INDEX('Monitoring Master'!$A18:$BJ18,MATCH('Monitoring Correlation Plotter'!B$2,'Monitoring Master'!$A$1:$BJ$1,0))=0,INDEX('Monitoring Master'!$A18:$BJ18,MATCH('Monitoring Correlation Plotter'!B$2,'Monitoring Master'!$A$1:$BJ$1,0))&lt;$O$5,INDEX('Monitoring Master'!$A18:$BJ18,MATCH('Monitoring Correlation Plotter'!B$2,'Monitoring Master'!$A$1:$BJ$1,0))&gt;$O$6,$O$6&lt;$O$5, $O$12="no"),ERROR.TYPE(1),INDEX('Monitoring Master'!$A18:$BJ18,MATCH('Monitoring Correlation Plotter'!B$2,'Monitoring Master'!$A$1:$BJ$1,0)))*IF(OR(B$3="Percent"),100,1)</f>
        <v>0.59048162071443033</v>
      </c>
      <c r="C19" s="30">
        <f>IF(OR(INDEX('Monitoring Master'!$A18:$BJ18,MATCH('Monitoring Correlation Plotter'!C$2,'Monitoring Master'!$A$1:$BJ$1,0))=0,INDEX('Monitoring Master'!$A18:$BJ18,MATCH('Monitoring Correlation Plotter'!C$2,'Monitoring Master'!$A$1:$BJ$1,0))&lt;$O$5,INDEX('Monitoring Master'!$A18:$BJ18,MATCH('Monitoring Correlation Plotter'!C$2,'Monitoring Master'!$A$1:$BJ$1,0))&gt;$O$6,$O$6&lt;$O$5,  $O$12 = "no"),ERROR.TYPE(1),INDEX('Monitoring Master'!$A18:$BJ18,MATCH('Monitoring Correlation Plotter'!C$2,'Monitoring Master'!$A$1:$BJ$1,0)))*IF(OR(C$3="Percent"),100,1)</f>
        <v>46.775218268643911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5.5" x14ac:dyDescent="0.35">
      <c r="A20" s="29" t="s">
        <v>24</v>
      </c>
      <c r="B20" s="30">
        <f>IF(OR(INDEX('Monitoring Master'!$A19:$BJ19,MATCH('Monitoring Correlation Plotter'!B$2,'Monitoring Master'!$A$1:$BJ$1,0))=0,INDEX('Monitoring Master'!$A19:$BJ19,MATCH('Monitoring Correlation Plotter'!B$2,'Monitoring Master'!$A$1:$BJ$1,0))&lt;$O$5,INDEX('Monitoring Master'!$A19:$BJ19,MATCH('Monitoring Correlation Plotter'!B$2,'Monitoring Master'!$A$1:$BJ$1,0))&gt;$O$6,$O$6&lt;$O$5, $O$12="no"),ERROR.TYPE(1),INDEX('Monitoring Master'!$A19:$BJ19,MATCH('Monitoring Correlation Plotter'!B$2,'Monitoring Master'!$A$1:$BJ$1,0)))*IF(OR(B$3="Percent"),100,1)</f>
        <v>0.24260574844715063</v>
      </c>
      <c r="C20" s="30">
        <f>IF(OR(INDEX('Monitoring Master'!$A19:$BJ19,MATCH('Monitoring Correlation Plotter'!C$2,'Monitoring Master'!$A$1:$BJ$1,0))=0,INDEX('Monitoring Master'!$A19:$BJ19,MATCH('Monitoring Correlation Plotter'!C$2,'Monitoring Master'!$A$1:$BJ$1,0))&lt;$O$5,INDEX('Monitoring Master'!$A19:$BJ19,MATCH('Monitoring Correlation Plotter'!C$2,'Monitoring Master'!$A$1:$BJ$1,0))&gt;$O$6,$O$6&lt;$O$5,  $O$12 = "no"),ERROR.TYPE(1),INDEX('Monitoring Master'!$A19:$BJ19,MATCH('Monitoring Correlation Plotter'!C$2,'Monitoring Master'!$A$1:$BJ$1,0)))*IF(OR(C$3="Percent"),100,1)</f>
        <v>44.677788030033696</v>
      </c>
      <c r="D20" s="22"/>
      <c r="E20" s="22"/>
      <c r="F20" s="131" t="str">
        <f>B2</f>
        <v>DIG Gordonia (% of Total Bacteria)</v>
      </c>
      <c r="G20" s="131"/>
      <c r="H20" s="131"/>
      <c r="I20" s="131"/>
      <c r="J20" s="131"/>
      <c r="K20" s="131"/>
      <c r="L20" s="22"/>
      <c r="M20" s="22"/>
      <c r="N20" s="22"/>
      <c r="O20" s="22"/>
      <c r="P20" s="22"/>
      <c r="Q20" s="22"/>
      <c r="R20" s="22"/>
      <c r="S20" s="22"/>
      <c r="T20" s="22"/>
    </row>
    <row r="21" spans="1:20" x14ac:dyDescent="0.35">
      <c r="A21" s="29" t="s">
        <v>24</v>
      </c>
      <c r="B21" s="30">
        <f>IF(OR(INDEX('Monitoring Master'!$A20:$BJ20,MATCH('Monitoring Correlation Plotter'!B$2,'Monitoring Master'!$A$1:$BJ$1,0))=0,INDEX('Monitoring Master'!$A20:$BJ20,MATCH('Monitoring Correlation Plotter'!B$2,'Monitoring Master'!$A$1:$BJ$1,0))&lt;$O$5,INDEX('Monitoring Master'!$A20:$BJ20,MATCH('Monitoring Correlation Plotter'!B$2,'Monitoring Master'!$A$1:$BJ$1,0))&gt;$O$6,$O$6&lt;$O$5, $O$12="no"),ERROR.TYPE(1),INDEX('Monitoring Master'!$A20:$BJ20,MATCH('Monitoring Correlation Plotter'!B$2,'Monitoring Master'!$A$1:$BJ$1,0)))*IF(OR(B$3="Percent"),100,1)</f>
        <v>0.30191786402412163</v>
      </c>
      <c r="C21" s="30">
        <f>IF(OR(INDEX('Monitoring Master'!$A20:$BJ20,MATCH('Monitoring Correlation Plotter'!C$2,'Monitoring Master'!$A$1:$BJ$1,0))=0,INDEX('Monitoring Master'!$A20:$BJ20,MATCH('Monitoring Correlation Plotter'!C$2,'Monitoring Master'!$A$1:$BJ$1,0))&lt;$O$5,INDEX('Monitoring Master'!$A20:$BJ20,MATCH('Monitoring Correlation Plotter'!C$2,'Monitoring Master'!$A$1:$BJ$1,0))&gt;$O$6,$O$6&lt;$O$5,  $O$12 = "no"),ERROR.TYPE(1),INDEX('Monitoring Master'!$A20:$BJ20,MATCH('Monitoring Correlation Plotter'!C$2,'Monitoring Master'!$A$1:$BJ$1,0)))*IF(OR(C$3="Percent"),100,1)</f>
        <v>61.365466505971945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x14ac:dyDescent="0.35">
      <c r="A22" s="29" t="s">
        <v>24</v>
      </c>
      <c r="B22" s="30">
        <f>IF(OR(INDEX('Monitoring Master'!$A21:$BJ21,MATCH('Monitoring Correlation Plotter'!B$2,'Monitoring Master'!$A$1:$BJ$1,0))=0,INDEX('Monitoring Master'!$A21:$BJ21,MATCH('Monitoring Correlation Plotter'!B$2,'Monitoring Master'!$A$1:$BJ$1,0))&lt;$O$5,INDEX('Monitoring Master'!$A21:$BJ21,MATCH('Monitoring Correlation Plotter'!B$2,'Monitoring Master'!$A$1:$BJ$1,0))&gt;$O$6,$O$6&lt;$O$5, $O$12="no"),ERROR.TYPE(1),INDEX('Monitoring Master'!$A21:$BJ21,MATCH('Monitoring Correlation Plotter'!B$2,'Monitoring Master'!$A$1:$BJ$1,0)))*IF(OR(B$3="Percent"),100,1)</f>
        <v>0.35050249259746352</v>
      </c>
      <c r="C22" s="30">
        <f>IF(OR(INDEX('Monitoring Master'!$A21:$BJ21,MATCH('Monitoring Correlation Plotter'!C$2,'Monitoring Master'!$A$1:$BJ$1,0))=0,INDEX('Monitoring Master'!$A21:$BJ21,MATCH('Monitoring Correlation Plotter'!C$2,'Monitoring Master'!$A$1:$BJ$1,0))&lt;$O$5,INDEX('Monitoring Master'!$A21:$BJ21,MATCH('Monitoring Correlation Plotter'!C$2,'Monitoring Master'!$A$1:$BJ$1,0))&gt;$O$6,$O$6&lt;$O$5,  $O$12 = "no"),ERROR.TYPE(1),INDEX('Monitoring Master'!$A21:$BJ21,MATCH('Monitoring Correlation Plotter'!C$2,'Monitoring Master'!$A$1:$BJ$1,0)))*IF(OR(C$3="Percent"),100,1)</f>
        <v>48.149294228874211</v>
      </c>
      <c r="D22" s="22"/>
      <c r="E22" s="23" t="s">
        <v>40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x14ac:dyDescent="0.35">
      <c r="A23" s="29" t="s">
        <v>24</v>
      </c>
      <c r="B23" s="30">
        <f>IF(OR(INDEX('Monitoring Master'!$A22:$BJ22,MATCH('Monitoring Correlation Plotter'!B$2,'Monitoring Master'!$A$1:$BJ$1,0))=0,INDEX('Monitoring Master'!$A22:$BJ22,MATCH('Monitoring Correlation Plotter'!B$2,'Monitoring Master'!$A$1:$BJ$1,0))&lt;$O$5,INDEX('Monitoring Master'!$A22:$BJ22,MATCH('Monitoring Correlation Plotter'!B$2,'Monitoring Master'!$A$1:$BJ$1,0))&gt;$O$6,$O$6&lt;$O$5, $O$12="no"),ERROR.TYPE(1),INDEX('Monitoring Master'!$A22:$BJ22,MATCH('Monitoring Correlation Plotter'!B$2,'Monitoring Master'!$A$1:$BJ$1,0)))*IF(OR(B$3="Percent"),100,1)</f>
        <v>0.41379692298196158</v>
      </c>
      <c r="C23" s="30">
        <f>IF(OR(INDEX('Monitoring Master'!$A22:$BJ22,MATCH('Monitoring Correlation Plotter'!C$2,'Monitoring Master'!$A$1:$BJ$1,0))=0,INDEX('Monitoring Master'!$A22:$BJ22,MATCH('Monitoring Correlation Plotter'!C$2,'Monitoring Master'!$A$1:$BJ$1,0))&lt;$O$5,INDEX('Monitoring Master'!$A22:$BJ22,MATCH('Monitoring Correlation Plotter'!C$2,'Monitoring Master'!$A$1:$BJ$1,0))&gt;$O$6,$O$6&lt;$O$5,  $O$12 = "no"),ERROR.TYPE(1),INDEX('Monitoring Master'!$A22:$BJ22,MATCH('Monitoring Correlation Plotter'!C$2,'Monitoring Master'!$A$1:$BJ$1,0)))*IF(OR(C$3="Percent"),100,1)</f>
        <v>52.173899362340869</v>
      </c>
      <c r="D23" s="22"/>
      <c r="E23" s="150" t="s">
        <v>2068</v>
      </c>
      <c r="F23" s="150"/>
      <c r="G23" s="150"/>
      <c r="H23" s="150"/>
      <c r="I23" s="150"/>
      <c r="J23" s="150"/>
      <c r="K23" s="150"/>
      <c r="L23" s="150"/>
      <c r="M23" s="22"/>
      <c r="N23" s="22"/>
      <c r="O23" s="22"/>
      <c r="P23" s="22"/>
      <c r="Q23" s="22"/>
      <c r="R23" s="22"/>
      <c r="S23" s="22"/>
      <c r="T23" s="22"/>
    </row>
    <row r="24" spans="1:20" x14ac:dyDescent="0.35">
      <c r="A24" s="29" t="s">
        <v>24</v>
      </c>
      <c r="B24" s="30">
        <f>IF(OR(INDEX('Monitoring Master'!$A23:$BJ23,MATCH('Monitoring Correlation Plotter'!B$2,'Monitoring Master'!$A$1:$BJ$1,0))=0,INDEX('Monitoring Master'!$A23:$BJ23,MATCH('Monitoring Correlation Plotter'!B$2,'Monitoring Master'!$A$1:$BJ$1,0))&lt;$O$5,INDEX('Monitoring Master'!$A23:$BJ23,MATCH('Monitoring Correlation Plotter'!B$2,'Monitoring Master'!$A$1:$BJ$1,0))&gt;$O$6,$O$6&lt;$O$5, $O$12="no"),ERROR.TYPE(1),INDEX('Monitoring Master'!$A23:$BJ23,MATCH('Monitoring Correlation Plotter'!B$2,'Monitoring Master'!$A$1:$BJ$1,0)))*IF(OR(B$3="Percent"),100,1)</f>
        <v>0.30275822500718008</v>
      </c>
      <c r="C24" s="30">
        <f>IF(OR(INDEX('Monitoring Master'!$A23:$BJ23,MATCH('Monitoring Correlation Plotter'!C$2,'Monitoring Master'!$A$1:$BJ$1,0))=0,INDEX('Monitoring Master'!$A23:$BJ23,MATCH('Monitoring Correlation Plotter'!C$2,'Monitoring Master'!$A$1:$BJ$1,0))&lt;$O$5,INDEX('Monitoring Master'!$A23:$BJ23,MATCH('Monitoring Correlation Plotter'!C$2,'Monitoring Master'!$A$1:$BJ$1,0))&gt;$O$6,$O$6&lt;$O$5,  $O$12 = "no"),ERROR.TYPE(1),INDEX('Monitoring Master'!$A23:$BJ23,MATCH('Monitoring Correlation Plotter'!C$2,'Monitoring Master'!$A$1:$BJ$1,0)))*IF(OR(C$3="Percent"),100,1)</f>
        <v>39.290866255024831</v>
      </c>
      <c r="D24" s="22"/>
      <c r="E24" s="151" t="s">
        <v>2029</v>
      </c>
      <c r="F24" s="151"/>
      <c r="G24" s="151"/>
      <c r="H24" s="151"/>
      <c r="I24" s="151"/>
      <c r="J24" s="151"/>
      <c r="K24" s="151"/>
      <c r="L24" s="151"/>
      <c r="M24" s="22"/>
      <c r="N24" s="22"/>
      <c r="O24" s="22"/>
      <c r="P24" s="22"/>
      <c r="Q24" s="22"/>
      <c r="R24" s="22"/>
      <c r="S24" s="22"/>
      <c r="T24" s="22"/>
    </row>
    <row r="25" spans="1:20" x14ac:dyDescent="0.35">
      <c r="A25" s="29" t="s">
        <v>24</v>
      </c>
      <c r="B25" s="30">
        <f>IF(OR(INDEX('Monitoring Master'!$A24:$BJ24,MATCH('Monitoring Correlation Plotter'!B$2,'Monitoring Master'!$A$1:$BJ$1,0))=0,INDEX('Monitoring Master'!$A24:$BJ24,MATCH('Monitoring Correlation Plotter'!B$2,'Monitoring Master'!$A$1:$BJ$1,0))&lt;$O$5,INDEX('Monitoring Master'!$A24:$BJ24,MATCH('Monitoring Correlation Plotter'!B$2,'Monitoring Master'!$A$1:$BJ$1,0))&gt;$O$6,$O$6&lt;$O$5, $O$12="no"),ERROR.TYPE(1),INDEX('Monitoring Master'!$A24:$BJ24,MATCH('Monitoring Correlation Plotter'!B$2,'Monitoring Master'!$A$1:$BJ$1,0)))*IF(OR(B$3="Percent"),100,1)</f>
        <v>0.25296866458211037</v>
      </c>
      <c r="C25" s="30">
        <f>IF(OR(INDEX('Monitoring Master'!$A24:$BJ24,MATCH('Monitoring Correlation Plotter'!C$2,'Monitoring Master'!$A$1:$BJ$1,0))=0,INDEX('Monitoring Master'!$A24:$BJ24,MATCH('Monitoring Correlation Plotter'!C$2,'Monitoring Master'!$A$1:$BJ$1,0))&lt;$O$5,INDEX('Monitoring Master'!$A24:$BJ24,MATCH('Monitoring Correlation Plotter'!C$2,'Monitoring Master'!$A$1:$BJ$1,0))&gt;$O$6,$O$6&lt;$O$5,  $O$12 = "no"),ERROR.TYPE(1),INDEX('Monitoring Master'!$A24:$BJ24,MATCH('Monitoring Correlation Plotter'!C$2,'Monitoring Master'!$A$1:$BJ$1,0)))*IF(OR(C$3="Percent"),100,1)</f>
        <v>38.367040888736675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x14ac:dyDescent="0.35">
      <c r="A26" s="29" t="s">
        <v>24</v>
      </c>
      <c r="B26" s="30">
        <f>IF(OR(INDEX('Monitoring Master'!$A25:$BJ25,MATCH('Monitoring Correlation Plotter'!B$2,'Monitoring Master'!$A$1:$BJ$1,0))=0,INDEX('Monitoring Master'!$A25:$BJ25,MATCH('Monitoring Correlation Plotter'!B$2,'Monitoring Master'!$A$1:$BJ$1,0))&lt;$O$5,INDEX('Monitoring Master'!$A25:$BJ25,MATCH('Monitoring Correlation Plotter'!B$2,'Monitoring Master'!$A$1:$BJ$1,0))&gt;$O$6,$O$6&lt;$O$5, $O$12="no"),ERROR.TYPE(1),INDEX('Monitoring Master'!$A25:$BJ25,MATCH('Monitoring Correlation Plotter'!B$2,'Monitoring Master'!$A$1:$BJ$1,0)))*IF(OR(B$3="Percent"),100,1)</f>
        <v>0.17776639726898297</v>
      </c>
      <c r="C26" s="30">
        <f>IF(OR(INDEX('Monitoring Master'!$A25:$BJ25,MATCH('Monitoring Correlation Plotter'!C$2,'Monitoring Master'!$A$1:$BJ$1,0))=0,INDEX('Monitoring Master'!$A25:$BJ25,MATCH('Monitoring Correlation Plotter'!C$2,'Monitoring Master'!$A$1:$BJ$1,0))&lt;$O$5,INDEX('Monitoring Master'!$A25:$BJ25,MATCH('Monitoring Correlation Plotter'!C$2,'Monitoring Master'!$A$1:$BJ$1,0))&gt;$O$6,$O$6&lt;$O$5,  $O$12 = "no"),ERROR.TYPE(1),INDEX('Monitoring Master'!$A25:$BJ25,MATCH('Monitoring Correlation Plotter'!C$2,'Monitoring Master'!$A$1:$BJ$1,0)))*IF(OR(C$3="Percent"),100,1)</f>
        <v>41.199683371036294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x14ac:dyDescent="0.35">
      <c r="A27" s="29" t="s">
        <v>24</v>
      </c>
      <c r="B27" s="30">
        <f>IF(OR(INDEX('Monitoring Master'!$A26:$BJ26,MATCH('Monitoring Correlation Plotter'!B$2,'Monitoring Master'!$A$1:$BJ$1,0))=0,INDEX('Monitoring Master'!$A26:$BJ26,MATCH('Monitoring Correlation Plotter'!B$2,'Monitoring Master'!$A$1:$BJ$1,0))&lt;$O$5,INDEX('Monitoring Master'!$A26:$BJ26,MATCH('Monitoring Correlation Plotter'!B$2,'Monitoring Master'!$A$1:$BJ$1,0))&gt;$O$6,$O$6&lt;$O$5, $O$12="no"),ERROR.TYPE(1),INDEX('Monitoring Master'!$A26:$BJ26,MATCH('Monitoring Correlation Plotter'!B$2,'Monitoring Master'!$A$1:$BJ$1,0)))*IF(OR(B$3="Percent"),100,1)</f>
        <v>0.13930735892660345</v>
      </c>
      <c r="C27" s="30">
        <f>IF(OR(INDEX('Monitoring Master'!$A26:$BJ26,MATCH('Monitoring Correlation Plotter'!C$2,'Monitoring Master'!$A$1:$BJ$1,0))=0,INDEX('Monitoring Master'!$A26:$BJ26,MATCH('Monitoring Correlation Plotter'!C$2,'Monitoring Master'!$A$1:$BJ$1,0))&lt;$O$5,INDEX('Monitoring Master'!$A26:$BJ26,MATCH('Monitoring Correlation Plotter'!C$2,'Monitoring Master'!$A$1:$BJ$1,0))&gt;$O$6,$O$6&lt;$O$5,  $O$12 = "no"),ERROR.TYPE(1),INDEX('Monitoring Master'!$A26:$BJ26,MATCH('Monitoring Correlation Plotter'!C$2,'Monitoring Master'!$A$1:$BJ$1,0)))*IF(OR(C$3="Percent"),100,1)</f>
        <v>40.40622075983088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x14ac:dyDescent="0.35">
      <c r="A28" s="29" t="s">
        <v>23</v>
      </c>
      <c r="B28" s="30">
        <f>IF(OR(INDEX('Monitoring Master'!$A27:$BJ27,MATCH('Monitoring Correlation Plotter'!B$2,'Monitoring Master'!$A$1:$BJ$1,0))=0,INDEX('Monitoring Master'!$A27:$BJ27,MATCH('Monitoring Correlation Plotter'!B$2,'Monitoring Master'!$A$1:$BJ$1,0))&lt;$O$5,INDEX('Monitoring Master'!$A27:$BJ27,MATCH('Monitoring Correlation Plotter'!B$2,'Monitoring Master'!$A$1:$BJ$1,0))&gt;$O$6,$O$6&lt;$O$5, $O$13 = "no"),ERROR.TYPE(1),INDEX('Monitoring Master'!$A27:$BJ27,MATCH('Monitoring Correlation Plotter'!B$2,'Monitoring Master'!$A$1:$BJ$1,0)))*IF(OR(B$3="Percent"),100,1)</f>
        <v>1.1900000000000002</v>
      </c>
      <c r="C28" s="30">
        <f>IF(OR(INDEX('Monitoring Master'!$A27:$BJ27,MATCH('Monitoring Correlation Plotter'!C$2,'Monitoring Master'!$A$1:$BJ$1,0))=0,INDEX('Monitoring Master'!$A27:$BJ27,MATCH('Monitoring Correlation Plotter'!C$2,'Monitoring Master'!$A$1:$BJ$1,0))&lt;$O$5,INDEX('Monitoring Master'!$A27:$BJ27,MATCH('Monitoring Correlation Plotter'!C$2,'Monitoring Master'!$A$1:$BJ$1,0))&gt;$O$6,$O$6&lt;$O$5, $O$13 = "no"),ERROR.TYPE(1),INDEX('Monitoring Master'!$A27:$BJ27,MATCH('Monitoring Correlation Plotter'!C$2,'Monitoring Master'!$A$1:$BJ$1,0)))*IF(OR(C$3="Percent"),100,1)</f>
        <v>23.311630927504048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x14ac:dyDescent="0.35">
      <c r="A29" s="29" t="s">
        <v>23</v>
      </c>
      <c r="B29" s="30">
        <f>IF(OR(INDEX('Monitoring Master'!$A28:$BJ28,MATCH('Monitoring Correlation Plotter'!B$2,'Monitoring Master'!$A$1:$BJ$1,0))=0,INDEX('Monitoring Master'!$A28:$BJ28,MATCH('Monitoring Correlation Plotter'!B$2,'Monitoring Master'!$A$1:$BJ$1,0))&lt;$O$5,INDEX('Monitoring Master'!$A28:$BJ28,MATCH('Monitoring Correlation Plotter'!B$2,'Monitoring Master'!$A$1:$BJ$1,0))&gt;$O$6,$O$6&lt;$O$5, $O$13 = "no"),ERROR.TYPE(1),INDEX('Monitoring Master'!$A28:$BJ28,MATCH('Monitoring Correlation Plotter'!B$2,'Monitoring Master'!$A$1:$BJ$1,0)))*IF(OR(B$3="Percent"),100,1)</f>
        <v>1.1599999999999999</v>
      </c>
      <c r="C29" s="30">
        <f>IF(OR(INDEX('Monitoring Master'!$A28:$BJ28,MATCH('Monitoring Correlation Plotter'!C$2,'Monitoring Master'!$A$1:$BJ$1,0))=0,INDEX('Monitoring Master'!$A28:$BJ28,MATCH('Monitoring Correlation Plotter'!C$2,'Monitoring Master'!$A$1:$BJ$1,0))&lt;$O$5,INDEX('Monitoring Master'!$A28:$BJ28,MATCH('Monitoring Correlation Plotter'!C$2,'Monitoring Master'!$A$1:$BJ$1,0))&gt;$O$6,$O$6&lt;$O$5, $O$13 = "no"),ERROR.TYPE(1),INDEX('Monitoring Master'!$A28:$BJ28,MATCH('Monitoring Correlation Plotter'!C$2,'Monitoring Master'!$A$1:$BJ$1,0)))*IF(OR(C$3="Percent"),100,1)</f>
        <v>40.040106715202299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x14ac:dyDescent="0.35">
      <c r="A30" s="29" t="s">
        <v>23</v>
      </c>
      <c r="B30" s="30">
        <f>IF(OR(INDEX('Monitoring Master'!$A29:$BJ29,MATCH('Monitoring Correlation Plotter'!B$2,'Monitoring Master'!$A$1:$BJ$1,0))=0,INDEX('Monitoring Master'!$A29:$BJ29,MATCH('Monitoring Correlation Plotter'!B$2,'Monitoring Master'!$A$1:$BJ$1,0))&lt;$O$5,INDEX('Monitoring Master'!$A29:$BJ29,MATCH('Monitoring Correlation Plotter'!B$2,'Monitoring Master'!$A$1:$BJ$1,0))&gt;$O$6,$O$6&lt;$O$5, $O$13 = "no"),ERROR.TYPE(1),INDEX('Monitoring Master'!$A29:$BJ29,MATCH('Monitoring Correlation Plotter'!B$2,'Monitoring Master'!$A$1:$BJ$1,0)))*IF(OR(B$3="Percent"),100,1)</f>
        <v>2.63</v>
      </c>
      <c r="C30" s="30">
        <f>IF(OR(INDEX('Monitoring Master'!$A29:$BJ29,MATCH('Monitoring Correlation Plotter'!C$2,'Monitoring Master'!$A$1:$BJ$1,0))=0,INDEX('Monitoring Master'!$A29:$BJ29,MATCH('Monitoring Correlation Plotter'!C$2,'Monitoring Master'!$A$1:$BJ$1,0))&lt;$O$5,INDEX('Monitoring Master'!$A29:$BJ29,MATCH('Monitoring Correlation Plotter'!C$2,'Monitoring Master'!$A$1:$BJ$1,0))&gt;$O$6,$O$6&lt;$O$5, $O$13 = "no"),ERROR.TYPE(1),INDEX('Monitoring Master'!$A29:$BJ29,MATCH('Monitoring Correlation Plotter'!C$2,'Monitoring Master'!$A$1:$BJ$1,0)))*IF(OR(C$3="Percent"),100,1)</f>
        <v>34.044793016451102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x14ac:dyDescent="0.35">
      <c r="A31" s="29" t="s">
        <v>23</v>
      </c>
      <c r="B31" s="30">
        <f>IF(OR(INDEX('Monitoring Master'!$A30:$BJ30,MATCH('Monitoring Correlation Plotter'!B$2,'Monitoring Master'!$A$1:$BJ$1,0))=0,INDEX('Monitoring Master'!$A30:$BJ30,MATCH('Monitoring Correlation Plotter'!B$2,'Monitoring Master'!$A$1:$BJ$1,0))&lt;$O$5,INDEX('Monitoring Master'!$A30:$BJ30,MATCH('Monitoring Correlation Plotter'!B$2,'Monitoring Master'!$A$1:$BJ$1,0))&gt;$O$6,$O$6&lt;$O$5, $O$13 = "no"),ERROR.TYPE(1),INDEX('Monitoring Master'!$A30:$BJ30,MATCH('Monitoring Correlation Plotter'!B$2,'Monitoring Master'!$A$1:$BJ$1,0)))*IF(OR(B$3="Percent"),100,1)</f>
        <v>1.46</v>
      </c>
      <c r="C31" s="30">
        <f>IF(OR(INDEX('Monitoring Master'!$A30:$BJ30,MATCH('Monitoring Correlation Plotter'!C$2,'Monitoring Master'!$A$1:$BJ$1,0))=0,INDEX('Monitoring Master'!$A30:$BJ30,MATCH('Monitoring Correlation Plotter'!C$2,'Monitoring Master'!$A$1:$BJ$1,0))&lt;$O$5,INDEX('Monitoring Master'!$A30:$BJ30,MATCH('Monitoring Correlation Plotter'!C$2,'Monitoring Master'!$A$1:$BJ$1,0))&gt;$O$6,$O$6&lt;$O$5, $O$13 = "no"),ERROR.TYPE(1),INDEX('Monitoring Master'!$A30:$BJ30,MATCH('Monitoring Correlation Plotter'!C$2,'Monitoring Master'!$A$1:$BJ$1,0)))*IF(OR(C$3="Percent"),100,1)</f>
        <v>33.264080937950752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x14ac:dyDescent="0.35">
      <c r="A32" s="29" t="s">
        <v>23</v>
      </c>
      <c r="B32" s="30">
        <f>IF(OR(INDEX('Monitoring Master'!$A31:$BJ31,MATCH('Monitoring Correlation Plotter'!B$2,'Monitoring Master'!$A$1:$BJ$1,0))=0,INDEX('Monitoring Master'!$A31:$BJ31,MATCH('Monitoring Correlation Plotter'!B$2,'Monitoring Master'!$A$1:$BJ$1,0))&lt;$O$5,INDEX('Monitoring Master'!$A31:$BJ31,MATCH('Monitoring Correlation Plotter'!B$2,'Monitoring Master'!$A$1:$BJ$1,0))&gt;$O$6,$O$6&lt;$O$5, $O$13 = "no"),ERROR.TYPE(1),INDEX('Monitoring Master'!$A31:$BJ31,MATCH('Monitoring Correlation Plotter'!B$2,'Monitoring Master'!$A$1:$BJ$1,0)))*IF(OR(B$3="Percent"),100,1)</f>
        <v>3.71</v>
      </c>
      <c r="C32" s="30">
        <f>IF(OR(INDEX('Monitoring Master'!$A31:$BJ31,MATCH('Monitoring Correlation Plotter'!C$2,'Monitoring Master'!$A$1:$BJ$1,0))=0,INDEX('Monitoring Master'!$A31:$BJ31,MATCH('Monitoring Correlation Plotter'!C$2,'Monitoring Master'!$A$1:$BJ$1,0))&lt;$O$5,INDEX('Monitoring Master'!$A31:$BJ31,MATCH('Monitoring Correlation Plotter'!C$2,'Monitoring Master'!$A$1:$BJ$1,0))&gt;$O$6,$O$6&lt;$O$5, $O$13 = "no"),ERROR.TYPE(1),INDEX('Monitoring Master'!$A31:$BJ31,MATCH('Monitoring Correlation Plotter'!C$2,'Monitoring Master'!$A$1:$BJ$1,0)))*IF(OR(C$3="Percent"),100,1)</f>
        <v>41.918083240813701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x14ac:dyDescent="0.35">
      <c r="A33" s="29" t="s">
        <v>23</v>
      </c>
      <c r="B33" s="30">
        <f>IF(OR(INDEX('Monitoring Master'!$A32:$BJ32,MATCH('Monitoring Correlation Plotter'!B$2,'Monitoring Master'!$A$1:$BJ$1,0))=0,INDEX('Monitoring Master'!$A32:$BJ32,MATCH('Monitoring Correlation Plotter'!B$2,'Monitoring Master'!$A$1:$BJ$1,0))&lt;$O$5,INDEX('Monitoring Master'!$A32:$BJ32,MATCH('Monitoring Correlation Plotter'!B$2,'Monitoring Master'!$A$1:$BJ$1,0))&gt;$O$6,$O$6&lt;$O$5, $O$13 = "no"),ERROR.TYPE(1),INDEX('Monitoring Master'!$A32:$BJ32,MATCH('Monitoring Correlation Plotter'!B$2,'Monitoring Master'!$A$1:$BJ$1,0)))*IF(OR(B$3="Percent"),100,1)</f>
        <v>7.0543742315266282</v>
      </c>
      <c r="C33" s="30">
        <f>IF(OR(INDEX('Monitoring Master'!$A32:$BJ32,MATCH('Monitoring Correlation Plotter'!C$2,'Monitoring Master'!$A$1:$BJ$1,0))=0,INDEX('Monitoring Master'!$A32:$BJ32,MATCH('Monitoring Correlation Plotter'!C$2,'Monitoring Master'!$A$1:$BJ$1,0))&lt;$O$5,INDEX('Monitoring Master'!$A32:$BJ32,MATCH('Monitoring Correlation Plotter'!C$2,'Monitoring Master'!$A$1:$BJ$1,0))&gt;$O$6,$O$6&lt;$O$5, $O$13 = "no"),ERROR.TYPE(1),INDEX('Monitoring Master'!$A32:$BJ32,MATCH('Monitoring Correlation Plotter'!C$2,'Monitoring Master'!$A$1:$BJ$1,0)))*IF(OR(C$3="Percent"),100,1)</f>
        <v>42.080577521291538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x14ac:dyDescent="0.35">
      <c r="A34" s="29" t="s">
        <v>23</v>
      </c>
      <c r="B34" s="30">
        <f>IF(OR(INDEX('Monitoring Master'!$A33:$BJ33,MATCH('Monitoring Correlation Plotter'!B$2,'Monitoring Master'!$A$1:$BJ$1,0))=0,INDEX('Monitoring Master'!$A33:$BJ33,MATCH('Monitoring Correlation Plotter'!B$2,'Monitoring Master'!$A$1:$BJ$1,0))&lt;$O$5,INDEX('Monitoring Master'!$A33:$BJ33,MATCH('Monitoring Correlation Plotter'!B$2,'Monitoring Master'!$A$1:$BJ$1,0))&gt;$O$6,$O$6&lt;$O$5, $O$13 = "no"),ERROR.TYPE(1),INDEX('Monitoring Master'!$A33:$BJ33,MATCH('Monitoring Correlation Plotter'!B$2,'Monitoring Master'!$A$1:$BJ$1,0)))*IF(OR(B$3="Percent"),100,1)</f>
        <v>4.0674474724626153</v>
      </c>
      <c r="C34" s="30">
        <f>IF(OR(INDEX('Monitoring Master'!$A33:$BJ33,MATCH('Monitoring Correlation Plotter'!C$2,'Monitoring Master'!$A$1:$BJ$1,0))=0,INDEX('Monitoring Master'!$A33:$BJ33,MATCH('Monitoring Correlation Plotter'!C$2,'Monitoring Master'!$A$1:$BJ$1,0))&lt;$O$5,INDEX('Monitoring Master'!$A33:$BJ33,MATCH('Monitoring Correlation Plotter'!C$2,'Monitoring Master'!$A$1:$BJ$1,0))&gt;$O$6,$O$6&lt;$O$5, $O$13 = "no"),ERROR.TYPE(1),INDEX('Monitoring Master'!$A33:$BJ33,MATCH('Monitoring Correlation Plotter'!C$2,'Monitoring Master'!$A$1:$BJ$1,0)))*IF(OR(C$3="Percent"),100,1)</f>
        <v>57.356588793329507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x14ac:dyDescent="0.35">
      <c r="A35" s="29" t="s">
        <v>23</v>
      </c>
      <c r="B35" s="30">
        <f>IF(OR(INDEX('Monitoring Master'!$A34:$BJ34,MATCH('Monitoring Correlation Plotter'!B$2,'Monitoring Master'!$A$1:$BJ$1,0))=0,INDEX('Monitoring Master'!$A34:$BJ34,MATCH('Monitoring Correlation Plotter'!B$2,'Monitoring Master'!$A$1:$BJ$1,0))&lt;$O$5,INDEX('Monitoring Master'!$A34:$BJ34,MATCH('Monitoring Correlation Plotter'!B$2,'Monitoring Master'!$A$1:$BJ$1,0))&gt;$O$6,$O$6&lt;$O$5, $O$13 = "no"),ERROR.TYPE(1),INDEX('Monitoring Master'!$A34:$BJ34,MATCH('Monitoring Correlation Plotter'!B$2,'Monitoring Master'!$A$1:$BJ$1,0)))*IF(OR(B$3="Percent"),100,1)</f>
        <v>5.8059555244925809</v>
      </c>
      <c r="C35" s="30">
        <f>IF(OR(INDEX('Monitoring Master'!$A34:$BJ34,MATCH('Monitoring Correlation Plotter'!C$2,'Monitoring Master'!$A$1:$BJ$1,0))=0,INDEX('Monitoring Master'!$A34:$BJ34,MATCH('Monitoring Correlation Plotter'!C$2,'Monitoring Master'!$A$1:$BJ$1,0))&lt;$O$5,INDEX('Monitoring Master'!$A34:$BJ34,MATCH('Monitoring Correlation Plotter'!C$2,'Monitoring Master'!$A$1:$BJ$1,0))&gt;$O$6,$O$6&lt;$O$5, $O$13 = "no"),ERROR.TYPE(1),INDEX('Monitoring Master'!$A34:$BJ34,MATCH('Monitoring Correlation Plotter'!C$2,'Monitoring Master'!$A$1:$BJ$1,0)))*IF(OR(C$3="Percent"),100,1)</f>
        <v>49.805539927438588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x14ac:dyDescent="0.35">
      <c r="A36" s="29" t="s">
        <v>23</v>
      </c>
      <c r="B36" s="30">
        <f>IF(OR(INDEX('Monitoring Master'!$A35:$BJ35,MATCH('Monitoring Correlation Plotter'!B$2,'Monitoring Master'!$A$1:$BJ$1,0))=0,INDEX('Monitoring Master'!$A35:$BJ35,MATCH('Monitoring Correlation Plotter'!B$2,'Monitoring Master'!$A$1:$BJ$1,0))&lt;$O$5,INDEX('Monitoring Master'!$A35:$BJ35,MATCH('Monitoring Correlation Plotter'!B$2,'Monitoring Master'!$A$1:$BJ$1,0))&gt;$O$6,$O$6&lt;$O$5, $O$13 = "no"),ERROR.TYPE(1),INDEX('Monitoring Master'!$A35:$BJ35,MATCH('Monitoring Correlation Plotter'!B$2,'Monitoring Master'!$A$1:$BJ$1,0)))*IF(OR(B$3="Percent"),100,1)</f>
        <v>2.4274966954649471</v>
      </c>
      <c r="C36" s="30">
        <f>IF(OR(INDEX('Monitoring Master'!$A35:$BJ35,MATCH('Monitoring Correlation Plotter'!C$2,'Monitoring Master'!$A$1:$BJ$1,0))=0,INDEX('Monitoring Master'!$A35:$BJ35,MATCH('Monitoring Correlation Plotter'!C$2,'Monitoring Master'!$A$1:$BJ$1,0))&lt;$O$5,INDEX('Monitoring Master'!$A35:$BJ35,MATCH('Monitoring Correlation Plotter'!C$2,'Monitoring Master'!$A$1:$BJ$1,0))&gt;$O$6,$O$6&lt;$O$5, $O$13 = "no"),ERROR.TYPE(1),INDEX('Monitoring Master'!$A35:$BJ35,MATCH('Monitoring Correlation Plotter'!C$2,'Monitoring Master'!$A$1:$BJ$1,0)))*IF(OR(C$3="Percent"),100,1)</f>
        <v>52.855610971524193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x14ac:dyDescent="0.35">
      <c r="A37" s="29" t="s">
        <v>23</v>
      </c>
      <c r="B37" s="30">
        <f>IF(OR(INDEX('Monitoring Master'!$A36:$BJ36,MATCH('Monitoring Correlation Plotter'!B$2,'Monitoring Master'!$A$1:$BJ$1,0))=0,INDEX('Monitoring Master'!$A36:$BJ36,MATCH('Monitoring Correlation Plotter'!B$2,'Monitoring Master'!$A$1:$BJ$1,0))&lt;$O$5,INDEX('Monitoring Master'!$A36:$BJ36,MATCH('Monitoring Correlation Plotter'!B$2,'Monitoring Master'!$A$1:$BJ$1,0))&gt;$O$6,$O$6&lt;$O$5, $O$13 = "no"),ERROR.TYPE(1),INDEX('Monitoring Master'!$A36:$BJ36,MATCH('Monitoring Correlation Plotter'!B$2,'Monitoring Master'!$A$1:$BJ$1,0)))*IF(OR(B$3="Percent"),100,1)</f>
        <v>2.5508811983151394</v>
      </c>
      <c r="C37" s="30">
        <f>IF(OR(INDEX('Monitoring Master'!$A36:$BJ36,MATCH('Monitoring Correlation Plotter'!C$2,'Monitoring Master'!$A$1:$BJ$1,0))=0,INDEX('Monitoring Master'!$A36:$BJ36,MATCH('Monitoring Correlation Plotter'!C$2,'Monitoring Master'!$A$1:$BJ$1,0))&lt;$O$5,INDEX('Monitoring Master'!$A36:$BJ36,MATCH('Monitoring Correlation Plotter'!C$2,'Monitoring Master'!$A$1:$BJ$1,0))&gt;$O$6,$O$6&lt;$O$5, $O$13 = "no"),ERROR.TYPE(1),INDEX('Monitoring Master'!$A36:$BJ36,MATCH('Monitoring Correlation Plotter'!C$2,'Monitoring Master'!$A$1:$BJ$1,0)))*IF(OR(C$3="Percent"),100,1)</f>
        <v>47.541476701342468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x14ac:dyDescent="0.35">
      <c r="A38" s="29" t="s">
        <v>23</v>
      </c>
      <c r="B38" s="30">
        <f>IF(OR(INDEX('Monitoring Master'!$A37:$BJ37,MATCH('Monitoring Correlation Plotter'!B$2,'Monitoring Master'!$A$1:$BJ$1,0))=0,INDEX('Monitoring Master'!$A37:$BJ37,MATCH('Monitoring Correlation Plotter'!B$2,'Monitoring Master'!$A$1:$BJ$1,0))&lt;$O$5,INDEX('Monitoring Master'!$A37:$BJ37,MATCH('Monitoring Correlation Plotter'!B$2,'Monitoring Master'!$A$1:$BJ$1,0))&gt;$O$6,$O$6&lt;$O$5, $O$13 = "no"),ERROR.TYPE(1),INDEX('Monitoring Master'!$A37:$BJ37,MATCH('Monitoring Correlation Plotter'!B$2,'Monitoring Master'!$A$1:$BJ$1,0)))*IF(OR(B$3="Percent"),100,1)</f>
        <v>1.3347803442337318</v>
      </c>
      <c r="C38" s="30">
        <f>IF(OR(INDEX('Monitoring Master'!$A37:$BJ37,MATCH('Monitoring Correlation Plotter'!C$2,'Monitoring Master'!$A$1:$BJ$1,0))=0,INDEX('Monitoring Master'!$A37:$BJ37,MATCH('Monitoring Correlation Plotter'!C$2,'Monitoring Master'!$A$1:$BJ$1,0))&lt;$O$5,INDEX('Monitoring Master'!$A37:$BJ37,MATCH('Monitoring Correlation Plotter'!C$2,'Monitoring Master'!$A$1:$BJ$1,0))&gt;$O$6,$O$6&lt;$O$5, $O$13 = "no"),ERROR.TYPE(1),INDEX('Monitoring Master'!$A37:$BJ37,MATCH('Monitoring Correlation Plotter'!C$2,'Monitoring Master'!$A$1:$BJ$1,0)))*IF(OR(C$3="Percent"),100,1)</f>
        <v>27.698873999600025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x14ac:dyDescent="0.35">
      <c r="A39" s="29" t="s">
        <v>23</v>
      </c>
      <c r="B39" s="30">
        <f>IF(OR(INDEX('Monitoring Master'!$A38:$BJ38,MATCH('Monitoring Correlation Plotter'!B$2,'Monitoring Master'!$A$1:$BJ$1,0))=0,INDEX('Monitoring Master'!$A38:$BJ38,MATCH('Monitoring Correlation Plotter'!B$2,'Monitoring Master'!$A$1:$BJ$1,0))&lt;$O$5,INDEX('Monitoring Master'!$A38:$BJ38,MATCH('Monitoring Correlation Plotter'!B$2,'Monitoring Master'!$A$1:$BJ$1,0))&gt;$O$6,$O$6&lt;$O$5, $O$13 = "no"),ERROR.TYPE(1),INDEX('Monitoring Master'!$A38:$BJ38,MATCH('Monitoring Correlation Plotter'!B$2,'Monitoring Master'!$A$1:$BJ$1,0)))*IF(OR(B$3="Percent"),100,1)</f>
        <v>2.8790051537219825</v>
      </c>
      <c r="C39" s="30">
        <f>IF(OR(INDEX('Monitoring Master'!$A38:$BJ38,MATCH('Monitoring Correlation Plotter'!C$2,'Monitoring Master'!$A$1:$BJ$1,0))=0,INDEX('Monitoring Master'!$A38:$BJ38,MATCH('Monitoring Correlation Plotter'!C$2,'Monitoring Master'!$A$1:$BJ$1,0))&lt;$O$5,INDEX('Monitoring Master'!$A38:$BJ38,MATCH('Monitoring Correlation Plotter'!C$2,'Monitoring Master'!$A$1:$BJ$1,0))&gt;$O$6,$O$6&lt;$O$5, $O$13 = "no"),ERROR.TYPE(1),INDEX('Monitoring Master'!$A38:$BJ38,MATCH('Monitoring Correlation Plotter'!C$2,'Monitoring Master'!$A$1:$BJ$1,0)))*IF(OR(C$3="Percent"),100,1)</f>
        <v>41.511288963121444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x14ac:dyDescent="0.35">
      <c r="A40" s="29" t="s">
        <v>23</v>
      </c>
      <c r="B40" s="30">
        <f>IF(OR(INDEX('Monitoring Master'!$A39:$BJ39,MATCH('Monitoring Correlation Plotter'!B$2,'Monitoring Master'!$A$1:$BJ$1,0))=0,INDEX('Monitoring Master'!$A39:$BJ39,MATCH('Monitoring Correlation Plotter'!B$2,'Monitoring Master'!$A$1:$BJ$1,0))&lt;$O$5,INDEX('Monitoring Master'!$A39:$BJ39,MATCH('Monitoring Correlation Plotter'!B$2,'Monitoring Master'!$A$1:$BJ$1,0))&gt;$O$6,$O$6&lt;$O$5, $O$13 = "no"),ERROR.TYPE(1),INDEX('Monitoring Master'!$A39:$BJ39,MATCH('Monitoring Correlation Plotter'!B$2,'Monitoring Master'!$A$1:$BJ$1,0)))*IF(OR(B$3="Percent"),100,1)</f>
        <v>1.9265517473830345</v>
      </c>
      <c r="C40" s="30">
        <f>IF(OR(INDEX('Monitoring Master'!$A39:$BJ39,MATCH('Monitoring Correlation Plotter'!C$2,'Monitoring Master'!$A$1:$BJ$1,0))=0,INDEX('Monitoring Master'!$A39:$BJ39,MATCH('Monitoring Correlation Plotter'!C$2,'Monitoring Master'!$A$1:$BJ$1,0))&lt;$O$5,INDEX('Monitoring Master'!$A39:$BJ39,MATCH('Monitoring Correlation Plotter'!C$2,'Monitoring Master'!$A$1:$BJ$1,0))&gt;$O$6,$O$6&lt;$O$5, $O$13 = "no"),ERROR.TYPE(1),INDEX('Monitoring Master'!$A39:$BJ39,MATCH('Monitoring Correlation Plotter'!C$2,'Monitoring Master'!$A$1:$BJ$1,0)))*IF(OR(C$3="Percent"),100,1)</f>
        <v>35.463041328951924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P40" s="22"/>
      <c r="Q40" s="22"/>
      <c r="R40" s="22"/>
      <c r="S40" s="22"/>
      <c r="T40" s="22"/>
    </row>
    <row r="41" spans="1:20" x14ac:dyDescent="0.35">
      <c r="A41" s="29" t="s">
        <v>23</v>
      </c>
      <c r="B41" s="30">
        <f>IF(OR(INDEX('Monitoring Master'!$A40:$BJ40,MATCH('Monitoring Correlation Plotter'!B$2,'Monitoring Master'!$A$1:$BJ$1,0))=0,INDEX('Monitoring Master'!$A40:$BJ40,MATCH('Monitoring Correlation Plotter'!B$2,'Monitoring Master'!$A$1:$BJ$1,0))&lt;$O$5,INDEX('Monitoring Master'!$A40:$BJ40,MATCH('Monitoring Correlation Plotter'!B$2,'Monitoring Master'!$A$1:$BJ$1,0))&gt;$O$6,$O$6&lt;$O$5, $O$13 = "no"),ERROR.TYPE(1),INDEX('Monitoring Master'!$A40:$BJ40,MATCH('Monitoring Correlation Plotter'!B$2,'Monitoring Master'!$A$1:$BJ$1,0)))*IF(OR(B$3="Percent"),100,1)</f>
        <v>0.91643279024793189</v>
      </c>
      <c r="C41" s="30">
        <f>IF(OR(INDEX('Monitoring Master'!$A40:$BJ40,MATCH('Monitoring Correlation Plotter'!C$2,'Monitoring Master'!$A$1:$BJ$1,0))=0,INDEX('Monitoring Master'!$A40:$BJ40,MATCH('Monitoring Correlation Plotter'!C$2,'Monitoring Master'!$A$1:$BJ$1,0))&lt;$O$5,INDEX('Monitoring Master'!$A40:$BJ40,MATCH('Monitoring Correlation Plotter'!C$2,'Monitoring Master'!$A$1:$BJ$1,0))&gt;$O$6,$O$6&lt;$O$5, $O$13 = "no"),ERROR.TYPE(1),INDEX('Monitoring Master'!$A40:$BJ40,MATCH('Monitoring Correlation Plotter'!C$2,'Monitoring Master'!$A$1:$BJ$1,0)))*IF(OR(C$3="Percent"),100,1)</f>
        <v>33.966723947054319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P41" s="22"/>
      <c r="Q41" s="22"/>
      <c r="R41" s="22"/>
      <c r="S41" s="22"/>
      <c r="T41" s="22"/>
    </row>
    <row r="42" spans="1:20" x14ac:dyDescent="0.35">
      <c r="A42" s="29" t="s">
        <v>23</v>
      </c>
      <c r="B42" s="30">
        <f>IF(OR(INDEX('Monitoring Master'!$A41:$BJ41,MATCH('Monitoring Correlation Plotter'!B$2,'Monitoring Master'!$A$1:$BJ$1,0))=0,INDEX('Monitoring Master'!$A41:$BJ41,MATCH('Monitoring Correlation Plotter'!B$2,'Monitoring Master'!$A$1:$BJ$1,0))&lt;$O$5,INDEX('Monitoring Master'!$A41:$BJ41,MATCH('Monitoring Correlation Plotter'!B$2,'Monitoring Master'!$A$1:$BJ$1,0))&gt;$O$6,$O$6&lt;$O$5, $O$13 = "no"),ERROR.TYPE(1),INDEX('Monitoring Master'!$A41:$BJ41,MATCH('Monitoring Correlation Plotter'!B$2,'Monitoring Master'!$A$1:$BJ$1,0)))*IF(OR(B$3="Percent"),100,1)</f>
        <v>0.20142950265443707</v>
      </c>
      <c r="C42" s="30">
        <f>IF(OR(INDEX('Monitoring Master'!$A41:$BJ41,MATCH('Monitoring Correlation Plotter'!C$2,'Monitoring Master'!$A$1:$BJ$1,0))=0,INDEX('Monitoring Master'!$A41:$BJ41,MATCH('Monitoring Correlation Plotter'!C$2,'Monitoring Master'!$A$1:$BJ$1,0))&lt;$O$5,INDEX('Monitoring Master'!$A41:$BJ41,MATCH('Monitoring Correlation Plotter'!C$2,'Monitoring Master'!$A$1:$BJ$1,0))&gt;$O$6,$O$6&lt;$O$5, $O$13 = "no"),ERROR.TYPE(1),INDEX('Monitoring Master'!$A41:$BJ41,MATCH('Monitoring Correlation Plotter'!C$2,'Monitoring Master'!$A$1:$BJ$1,0)))*IF(OR(C$3="Percent"),100,1)</f>
        <v>29.474442588972828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P42" s="22"/>
      <c r="Q42" s="22"/>
      <c r="R42" s="22"/>
      <c r="S42" s="22"/>
      <c r="T42" s="22"/>
    </row>
    <row r="43" spans="1:20" x14ac:dyDescent="0.35">
      <c r="A43" s="29" t="s">
        <v>23</v>
      </c>
      <c r="B43" s="30">
        <f>IF(OR(INDEX('Monitoring Master'!$A42:$BJ42,MATCH('Monitoring Correlation Plotter'!B$2,'Monitoring Master'!$A$1:$BJ$1,0))=0,INDEX('Monitoring Master'!$A42:$BJ42,MATCH('Monitoring Correlation Plotter'!B$2,'Monitoring Master'!$A$1:$BJ$1,0))&lt;$O$5,INDEX('Monitoring Master'!$A42:$BJ42,MATCH('Monitoring Correlation Plotter'!B$2,'Monitoring Master'!$A$1:$BJ$1,0))&gt;$O$6,$O$6&lt;$O$5, $O$13 = "no"),ERROR.TYPE(1),INDEX('Monitoring Master'!$A42:$BJ42,MATCH('Monitoring Correlation Plotter'!B$2,'Monitoring Master'!$A$1:$BJ$1,0)))*IF(OR(B$3="Percent"),100,1)</f>
        <v>0.23980326736543134</v>
      </c>
      <c r="C43" s="30">
        <f>IF(OR(INDEX('Monitoring Master'!$A42:$BJ42,MATCH('Monitoring Correlation Plotter'!C$2,'Monitoring Master'!$A$1:$BJ$1,0))=0,INDEX('Monitoring Master'!$A42:$BJ42,MATCH('Monitoring Correlation Plotter'!C$2,'Monitoring Master'!$A$1:$BJ$1,0))&lt;$O$5,INDEX('Monitoring Master'!$A42:$BJ42,MATCH('Monitoring Correlation Plotter'!C$2,'Monitoring Master'!$A$1:$BJ$1,0))&gt;$O$6,$O$6&lt;$O$5, $O$13 = "no"),ERROR.TYPE(1),INDEX('Monitoring Master'!$A42:$BJ42,MATCH('Monitoring Correlation Plotter'!C$2,'Monitoring Master'!$A$1:$BJ$1,0)))*IF(OR(C$3="Percent"),100,1)</f>
        <v>29.303486181954515</v>
      </c>
    </row>
  </sheetData>
  <mergeCells count="5">
    <mergeCell ref="F20:K20"/>
    <mergeCell ref="M4:M17"/>
    <mergeCell ref="D4:D17"/>
    <mergeCell ref="E23:L23"/>
    <mergeCell ref="E24:L24"/>
  </mergeCells>
  <dataValidations count="3">
    <dataValidation type="list" allowBlank="1" showInputMessage="1" showErrorMessage="1" sqref="O11" xr:uid="{4207CDE7-25B8-4F24-8568-F4D70D25250D}">
      <formula1>$P$11:$Q$11</formula1>
    </dataValidation>
    <dataValidation type="list" allowBlank="1" showInputMessage="1" showErrorMessage="1" sqref="O12" xr:uid="{05C03EE3-A965-455A-8726-EA3068084337}">
      <formula1>$P$12:$Q$12</formula1>
    </dataValidation>
    <dataValidation type="list" allowBlank="1" showInputMessage="1" showErrorMessage="1" sqref="O13" xr:uid="{E1A28455-B3F6-45E7-B12E-530CA4C1B46A}">
      <formula1>$P$13:$Q$13</formula1>
    </dataValidation>
  </dataValidations>
  <pageMargins left="0.7" right="0.7" top="0.75" bottom="0.75" header="0.3" footer="0.3"/>
  <pageSetup scale="120" orientation="landscape" cellComments="atEnd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5F2C8FA-8B40-4AD0-947D-C1F64E84B1DB}">
          <x14:formula1>
            <xm:f>'Monitoring Master'!$C$1:$BI$1</xm:f>
          </x14:formula1>
          <xm:sqref>C2</xm:sqref>
        </x14:dataValidation>
        <x14:dataValidation type="list" allowBlank="1" showInputMessage="1" showErrorMessage="1" xr:uid="{711E2D3D-ABE0-4A6B-AB6C-6A56390A007B}">
          <x14:formula1>
            <xm:f>'Monitoring Master'!$C$1:$BJ$1</xm:f>
          </x14:formula1>
          <xm:sqref>B2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A0E76-7307-4B52-80FD-D6944C521AB5}">
  <sheetPr>
    <tabColor theme="4" tint="0.39997558519241921"/>
  </sheetPr>
  <dimension ref="B1:R18"/>
  <sheetViews>
    <sheetView showGridLines="0" topLeftCell="A4" zoomScale="80" zoomScaleNormal="41" workbookViewId="0">
      <selection activeCell="G22" sqref="G22"/>
    </sheetView>
  </sheetViews>
  <sheetFormatPr defaultRowHeight="14.5" x14ac:dyDescent="0.35"/>
  <cols>
    <col min="1" max="1" width="2.26953125" style="45" customWidth="1"/>
    <col min="2" max="5" width="11.26953125" style="45" customWidth="1"/>
    <col min="6" max="6" width="13.08984375" style="45" customWidth="1"/>
    <col min="7" max="7" width="12.453125" style="45" customWidth="1"/>
    <col min="8" max="8" width="14.26953125" style="45" customWidth="1"/>
    <col min="9" max="9" width="10.36328125" style="45" customWidth="1"/>
    <col min="10" max="16" width="8.7265625" style="45"/>
    <col min="17" max="17" width="13.90625" style="45" customWidth="1"/>
    <col min="18" max="18" width="8.90625" style="45" customWidth="1"/>
    <col min="19" max="16384" width="8.7265625" style="45"/>
  </cols>
  <sheetData>
    <row r="1" spans="2:18" x14ac:dyDescent="0.35">
      <c r="B1" s="55" t="s">
        <v>1982</v>
      </c>
    </row>
    <row r="4" spans="2:18" ht="15" customHeight="1" x14ac:dyDescent="0.35">
      <c r="B4" s="134" t="s">
        <v>0</v>
      </c>
      <c r="C4" s="136" t="s">
        <v>2001</v>
      </c>
      <c r="D4" s="136" t="s">
        <v>2002</v>
      </c>
      <c r="E4" s="136" t="s">
        <v>2000</v>
      </c>
      <c r="F4" s="136" t="s">
        <v>2006</v>
      </c>
      <c r="G4" s="136" t="s">
        <v>2007</v>
      </c>
      <c r="H4" s="136" t="s">
        <v>2008</v>
      </c>
      <c r="I4" s="136" t="s">
        <v>2009</v>
      </c>
      <c r="J4" s="136" t="s">
        <v>2010</v>
      </c>
      <c r="K4" s="136" t="s">
        <v>2011</v>
      </c>
      <c r="L4" s="136" t="s">
        <v>2012</v>
      </c>
      <c r="M4" s="136" t="s">
        <v>2013</v>
      </c>
      <c r="N4" s="136" t="s">
        <v>2014</v>
      </c>
      <c r="O4" s="133" t="s">
        <v>81</v>
      </c>
      <c r="P4" s="133"/>
      <c r="Q4" s="133" t="s">
        <v>2003</v>
      </c>
      <c r="R4" s="133"/>
    </row>
    <row r="5" spans="2:18" s="65" customFormat="1" ht="52" x14ac:dyDescent="0.25">
      <c r="B5" s="135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73" t="s">
        <v>79</v>
      </c>
      <c r="P5" s="73" t="s">
        <v>80</v>
      </c>
      <c r="Q5" s="73" t="s">
        <v>2004</v>
      </c>
      <c r="R5" s="73" t="s">
        <v>2005</v>
      </c>
    </row>
    <row r="6" spans="2:18" x14ac:dyDescent="0.35">
      <c r="B6" s="46">
        <v>43360</v>
      </c>
      <c r="C6" s="64">
        <v>24950</v>
      </c>
      <c r="D6" s="64">
        <v>18550</v>
      </c>
      <c r="E6" s="99">
        <f>D6/C6</f>
        <v>0.74348697394789576</v>
      </c>
      <c r="F6" s="7">
        <v>8.9071795523662249</v>
      </c>
      <c r="G6" s="9">
        <v>0.22359899773973704</v>
      </c>
      <c r="H6" s="9">
        <v>0.91642126586100314</v>
      </c>
      <c r="I6" s="7">
        <v>20.749944238871493</v>
      </c>
      <c r="J6" s="9">
        <v>0.36235606692867528</v>
      </c>
      <c r="K6" s="9">
        <v>0.90828620245624414</v>
      </c>
      <c r="L6" s="9">
        <v>0.36879142175159119</v>
      </c>
      <c r="M6" s="7">
        <v>272.59940416258007</v>
      </c>
      <c r="N6" s="9">
        <v>0.90608884630467668</v>
      </c>
      <c r="O6" s="96">
        <v>1.1299999999999999</v>
      </c>
      <c r="P6" s="96">
        <v>0.03</v>
      </c>
      <c r="Q6" s="47">
        <v>2.6680877906291173E-2</v>
      </c>
      <c r="R6" s="47">
        <v>1.1137752780901677E-2</v>
      </c>
    </row>
    <row r="7" spans="2:18" x14ac:dyDescent="0.35">
      <c r="B7" s="46">
        <v>43368</v>
      </c>
      <c r="C7" s="64">
        <v>27650</v>
      </c>
      <c r="D7" s="64">
        <v>20650</v>
      </c>
      <c r="E7" s="99">
        <f t="shared" ref="E7:E18" si="0">D7/C7</f>
        <v>0.74683544303797467</v>
      </c>
      <c r="F7" s="7">
        <v>20.19082162728381</v>
      </c>
      <c r="G7" s="9">
        <v>0.36738826181863005</v>
      </c>
      <c r="H7" s="9">
        <v>0.98306454499117202</v>
      </c>
      <c r="I7" s="7">
        <v>41.233886482638447</v>
      </c>
      <c r="J7" s="9">
        <v>0.67143784453544164</v>
      </c>
      <c r="K7" s="9">
        <v>0.97283270883591444</v>
      </c>
      <c r="L7" s="9">
        <v>0.41278730980976786</v>
      </c>
      <c r="M7" s="7">
        <v>461.09494558547135</v>
      </c>
      <c r="N7" s="9">
        <v>0.95439753356793811</v>
      </c>
      <c r="O7" s="96">
        <v>2.0099999999999998</v>
      </c>
      <c r="P7" s="96">
        <v>7.0000000000000007E-2</v>
      </c>
      <c r="Q7" s="47"/>
      <c r="R7" s="47"/>
    </row>
    <row r="8" spans="2:18" x14ac:dyDescent="0.35">
      <c r="B8" s="46">
        <v>43375</v>
      </c>
      <c r="C8" s="64">
        <v>25000</v>
      </c>
      <c r="D8" s="64">
        <v>18950</v>
      </c>
      <c r="E8" s="99">
        <f t="shared" si="0"/>
        <v>0.75800000000000001</v>
      </c>
      <c r="F8" s="7">
        <v>16.341629096159206</v>
      </c>
      <c r="G8" s="9">
        <v>0.85708984819668088</v>
      </c>
      <c r="H8" s="9">
        <v>0.99030036061350657</v>
      </c>
      <c r="I8" s="7">
        <v>43.953054383350221</v>
      </c>
      <c r="J8" s="9">
        <v>1.3022409075280945</v>
      </c>
      <c r="K8" s="9">
        <v>0.96416220337865177</v>
      </c>
      <c r="L8" s="9">
        <v>0.31271452172246333</v>
      </c>
      <c r="M8" s="7">
        <v>905.12902150654406</v>
      </c>
      <c r="N8" s="9">
        <v>0.99026064973005945</v>
      </c>
      <c r="O8" s="96">
        <v>2.5299999999999998</v>
      </c>
      <c r="P8" s="96">
        <v>0.15</v>
      </c>
      <c r="Q8" s="47">
        <v>5.2647819310969103E-2</v>
      </c>
      <c r="R8" s="47">
        <v>6.6903663329247179E-3</v>
      </c>
    </row>
    <row r="9" spans="2:18" x14ac:dyDescent="0.35">
      <c r="B9" s="46">
        <v>43382</v>
      </c>
      <c r="C9" s="64">
        <v>30100</v>
      </c>
      <c r="D9" s="64">
        <v>22550</v>
      </c>
      <c r="E9" s="99">
        <f t="shared" si="0"/>
        <v>0.74916943521594681</v>
      </c>
      <c r="F9" s="7">
        <v>17.216158492051161</v>
      </c>
      <c r="G9" s="9">
        <v>1.1315730157842867</v>
      </c>
      <c r="H9" s="9">
        <v>0.98304202755652981</v>
      </c>
      <c r="I9" s="7">
        <v>49.20859371274873</v>
      </c>
      <c r="J9" s="9">
        <v>1.669115073093502</v>
      </c>
      <c r="K9" s="9">
        <v>0.94508947917974606</v>
      </c>
      <c r="L9" s="9">
        <v>0.29326142254250392</v>
      </c>
      <c r="M9" s="7">
        <v>1164.9074753661223</v>
      </c>
      <c r="N9" s="9">
        <v>0.99384328440347702</v>
      </c>
      <c r="O9" s="96">
        <v>3.2</v>
      </c>
      <c r="P9" s="96">
        <v>0.15</v>
      </c>
      <c r="Q9" s="47"/>
      <c r="R9" s="47"/>
    </row>
    <row r="10" spans="2:18" x14ac:dyDescent="0.35">
      <c r="B10" s="48">
        <v>43389</v>
      </c>
      <c r="C10" s="66">
        <v>26850</v>
      </c>
      <c r="D10" s="66">
        <v>20500</v>
      </c>
      <c r="E10" s="99">
        <f t="shared" si="0"/>
        <v>0.76350093109869643</v>
      </c>
      <c r="F10" s="7">
        <v>16.615283632403447</v>
      </c>
      <c r="G10" s="9">
        <v>1.3893998817483164</v>
      </c>
      <c r="H10" s="9">
        <v>0.96825114090115449</v>
      </c>
      <c r="I10" s="7">
        <v>50.972944881708614</v>
      </c>
      <c r="J10" s="9">
        <v>1.9851372965582297</v>
      </c>
      <c r="K10" s="9">
        <v>0.92616652997052318</v>
      </c>
      <c r="L10" s="9">
        <v>0.27510167945178887</v>
      </c>
      <c r="M10" s="7">
        <v>1390.1592690495634</v>
      </c>
      <c r="N10" s="9">
        <v>0.99610764394406137</v>
      </c>
      <c r="O10" s="97">
        <v>3.83</v>
      </c>
      <c r="P10" s="97">
        <v>0.73</v>
      </c>
      <c r="Q10" s="47">
        <v>4.889091013179088E-2</v>
      </c>
      <c r="R10" s="47">
        <v>7.5463849987853311E-3</v>
      </c>
    </row>
    <row r="11" spans="2:18" x14ac:dyDescent="0.35">
      <c r="B11" s="48">
        <v>43396</v>
      </c>
      <c r="C11" s="66">
        <v>27900</v>
      </c>
      <c r="D11" s="66">
        <v>21050</v>
      </c>
      <c r="E11" s="99">
        <f t="shared" si="0"/>
        <v>0.75448028673835121</v>
      </c>
      <c r="F11" s="7">
        <v>18.144283750026208</v>
      </c>
      <c r="G11" s="9">
        <v>1.6338755797952518</v>
      </c>
      <c r="H11" s="9">
        <v>0.98102229626544502</v>
      </c>
      <c r="I11" s="7">
        <v>57.577342238574722</v>
      </c>
      <c r="J11" s="9">
        <v>2.2976438698251966</v>
      </c>
      <c r="K11" s="9">
        <v>0.93947157452016372</v>
      </c>
      <c r="L11" s="9">
        <v>0.26349540693437146</v>
      </c>
      <c r="M11" s="7">
        <v>1650.8834512485446</v>
      </c>
      <c r="N11" s="9">
        <v>0.99657196982533569</v>
      </c>
      <c r="O11" s="97">
        <v>4.25</v>
      </c>
      <c r="P11" s="97">
        <v>1.58</v>
      </c>
      <c r="Q11" s="47"/>
      <c r="R11" s="47"/>
    </row>
    <row r="12" spans="2:18" x14ac:dyDescent="0.35">
      <c r="B12" s="48">
        <v>43403</v>
      </c>
      <c r="C12" s="64">
        <v>27200</v>
      </c>
      <c r="D12" s="64">
        <v>19400</v>
      </c>
      <c r="E12" s="99">
        <f t="shared" si="0"/>
        <v>0.71323529411764708</v>
      </c>
      <c r="F12" s="7">
        <v>19.495598921085215</v>
      </c>
      <c r="G12" s="9">
        <v>1.7741771878057488</v>
      </c>
      <c r="H12" s="9">
        <v>0.97295582670780256</v>
      </c>
      <c r="I12" s="7">
        <v>62.122189994748503</v>
      </c>
      <c r="J12" s="9">
        <v>2.4908157188837055</v>
      </c>
      <c r="K12" s="9">
        <v>0.93550444033896152</v>
      </c>
      <c r="L12" s="9">
        <v>0.2641789646879586</v>
      </c>
      <c r="M12" s="7">
        <v>1783.1482075868937</v>
      </c>
      <c r="N12" s="9">
        <v>0.99380854231151861</v>
      </c>
      <c r="O12" s="97">
        <v>4.25</v>
      </c>
      <c r="P12" s="97">
        <v>2.1</v>
      </c>
      <c r="Q12" s="47">
        <v>5.1195628342870288E-2</v>
      </c>
      <c r="R12" s="47">
        <v>1.1852591405781217E-2</v>
      </c>
    </row>
    <row r="13" spans="2:18" x14ac:dyDescent="0.35">
      <c r="B13" s="46">
        <v>43410</v>
      </c>
      <c r="C13" s="64">
        <v>29700</v>
      </c>
      <c r="D13" s="64">
        <v>21100</v>
      </c>
      <c r="E13" s="99">
        <f t="shared" si="0"/>
        <v>0.71043771043771042</v>
      </c>
      <c r="F13" s="7">
        <v>48.747216847981896</v>
      </c>
      <c r="G13" s="9">
        <v>2.2715851108611318</v>
      </c>
      <c r="H13" s="9">
        <v>0.99085931447091513</v>
      </c>
      <c r="I13" s="7">
        <v>125.95704784420356</v>
      </c>
      <c r="J13" s="9">
        <v>3.5324328146836623</v>
      </c>
      <c r="K13" s="9">
        <v>0.9649498445873318</v>
      </c>
      <c r="L13" s="9">
        <v>0.32693879961947847</v>
      </c>
      <c r="M13" s="7">
        <v>2408.8018153438006</v>
      </c>
      <c r="N13" s="9">
        <v>0.99408524606911819</v>
      </c>
      <c r="O13" s="96">
        <v>3.85</v>
      </c>
      <c r="P13" s="96">
        <v>2</v>
      </c>
      <c r="Q13" s="47"/>
      <c r="R13" s="47"/>
    </row>
    <row r="14" spans="2:18" x14ac:dyDescent="0.35">
      <c r="B14" s="46">
        <v>43417</v>
      </c>
      <c r="C14" s="64">
        <v>27050</v>
      </c>
      <c r="D14" s="64">
        <v>19650</v>
      </c>
      <c r="E14" s="99">
        <f t="shared" si="0"/>
        <v>0.7264325323475046</v>
      </c>
      <c r="F14" s="7">
        <v>18.54274178262046</v>
      </c>
      <c r="G14" s="9">
        <v>1.5703358971348387</v>
      </c>
      <c r="H14" s="9">
        <v>0.96335254668317183</v>
      </c>
      <c r="I14" s="7">
        <v>56.894918578149174</v>
      </c>
      <c r="J14" s="9">
        <v>2.2446664179441007</v>
      </c>
      <c r="K14" s="9">
        <v>0.91991897757650753</v>
      </c>
      <c r="L14" s="9">
        <v>0.27571450465367542</v>
      </c>
      <c r="M14" s="7">
        <v>1562.046425265703</v>
      </c>
      <c r="N14" s="9">
        <v>0.99580148014998293</v>
      </c>
      <c r="O14" s="96">
        <v>4.8</v>
      </c>
      <c r="P14" s="96">
        <v>2.2999999999999998</v>
      </c>
      <c r="Q14" s="47">
        <v>6.5777757705731285E-2</v>
      </c>
      <c r="R14" s="47">
        <v>1.9875029706771671E-2</v>
      </c>
    </row>
    <row r="15" spans="2:18" x14ac:dyDescent="0.35">
      <c r="B15" s="46">
        <v>43424</v>
      </c>
      <c r="C15" s="64">
        <v>25050</v>
      </c>
      <c r="D15" s="64">
        <v>18450</v>
      </c>
      <c r="E15" s="99">
        <f t="shared" si="0"/>
        <v>0.73652694610778446</v>
      </c>
      <c r="F15" s="7">
        <v>26.575314905183482</v>
      </c>
      <c r="G15" s="9">
        <v>1.5816739372938031</v>
      </c>
      <c r="H15" s="9">
        <v>0.9652930403761617</v>
      </c>
      <c r="I15" s="7">
        <v>72.46017095653356</v>
      </c>
      <c r="J15" s="9">
        <v>2.3962899894825505</v>
      </c>
      <c r="K15" s="9">
        <v>0.92768650538577091</v>
      </c>
      <c r="L15" s="9">
        <v>0.31254053601926568</v>
      </c>
      <c r="M15" s="7">
        <v>1595.4123100457464</v>
      </c>
      <c r="N15" s="9">
        <v>0.99467071259672701</v>
      </c>
      <c r="O15" s="96">
        <v>4.12</v>
      </c>
      <c r="P15" s="96">
        <v>1.1299999999999999</v>
      </c>
      <c r="Q15" s="47"/>
      <c r="R15" s="47"/>
    </row>
    <row r="16" spans="2:18" x14ac:dyDescent="0.35">
      <c r="B16" s="46">
        <v>43431</v>
      </c>
      <c r="C16" s="64">
        <v>26800</v>
      </c>
      <c r="D16" s="64">
        <v>14200</v>
      </c>
      <c r="E16" s="99">
        <f t="shared" si="0"/>
        <v>0.52985074626865669</v>
      </c>
      <c r="F16" s="7">
        <v>25.537850361300201</v>
      </c>
      <c r="G16" s="9">
        <v>1.4901321368501723</v>
      </c>
      <c r="H16" s="9">
        <v>0.97724174745644776</v>
      </c>
      <c r="I16" s="7">
        <v>69.533027998596779</v>
      </c>
      <c r="J16" s="9">
        <v>2.2572969367950035</v>
      </c>
      <c r="K16" s="9">
        <v>0.93823751949963075</v>
      </c>
      <c r="L16" s="9">
        <v>0.31060967056975841</v>
      </c>
      <c r="M16" s="7">
        <v>1522.4198223274359</v>
      </c>
      <c r="N16" s="9">
        <v>0.99845976707075645</v>
      </c>
      <c r="O16" s="96">
        <v>3.83</v>
      </c>
      <c r="P16" s="96">
        <v>1.08</v>
      </c>
      <c r="Q16" s="47">
        <v>7.5334083093299184E-2</v>
      </c>
      <c r="R16" s="47">
        <v>2.3064109463605646E-2</v>
      </c>
    </row>
    <row r="17" spans="2:18" x14ac:dyDescent="0.35">
      <c r="B17" s="48">
        <v>43438</v>
      </c>
      <c r="C17" s="66">
        <v>26100</v>
      </c>
      <c r="D17" s="66">
        <v>18150</v>
      </c>
      <c r="E17" s="99">
        <f t="shared" si="0"/>
        <v>0.6954022988505747</v>
      </c>
      <c r="F17" s="7">
        <v>26.366080482826145</v>
      </c>
      <c r="G17" s="9">
        <v>1.7320327084166112</v>
      </c>
      <c r="H17" s="9">
        <v>0.97633437229022635</v>
      </c>
      <c r="I17" s="7">
        <v>74.744637976109061</v>
      </c>
      <c r="J17" s="9">
        <v>2.5684500179217213</v>
      </c>
      <c r="K17" s="9">
        <v>0.9379427623473815</v>
      </c>
      <c r="L17" s="9">
        <v>0.2979769855207493</v>
      </c>
      <c r="M17" s="7">
        <v>1759.4225471370423</v>
      </c>
      <c r="N17" s="9">
        <v>0.99701380048767385</v>
      </c>
      <c r="O17" s="97">
        <v>3.68</v>
      </c>
      <c r="P17" s="97">
        <v>1.9</v>
      </c>
      <c r="Q17" s="47"/>
      <c r="R17" s="47"/>
    </row>
    <row r="18" spans="2:18" x14ac:dyDescent="0.35">
      <c r="B18" s="70">
        <v>43445</v>
      </c>
      <c r="C18" s="71">
        <v>24850</v>
      </c>
      <c r="D18" s="71">
        <v>17650</v>
      </c>
      <c r="E18" s="100">
        <f t="shared" si="0"/>
        <v>0.71026156941649898</v>
      </c>
      <c r="F18" s="78">
        <v>25.297746083948034</v>
      </c>
      <c r="G18" s="95">
        <v>1.6992781275126851</v>
      </c>
      <c r="H18" s="95">
        <v>0.98176635331451767</v>
      </c>
      <c r="I18" s="78">
        <v>72.608386237993585</v>
      </c>
      <c r="J18" s="95">
        <v>2.5024329790014388</v>
      </c>
      <c r="K18" s="95">
        <v>0.94462314267854608</v>
      </c>
      <c r="L18" s="95">
        <v>0.29332451725867076</v>
      </c>
      <c r="M18" s="78">
        <v>1735.9651372149863</v>
      </c>
      <c r="N18" s="95">
        <v>0.99767709675329141</v>
      </c>
      <c r="O18" s="98">
        <v>3.75</v>
      </c>
      <c r="P18" s="98">
        <v>2.0499999999999998</v>
      </c>
      <c r="Q18" s="72">
        <v>4.6259078101042149E-2</v>
      </c>
      <c r="R18" s="72">
        <v>1.0433425637816102E-2</v>
      </c>
    </row>
  </sheetData>
  <mergeCells count="15">
    <mergeCell ref="O4:P4"/>
    <mergeCell ref="Q4:R4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3BF9A-523E-453C-9C2F-20D1ADA708D8}">
  <sheetPr>
    <tabColor theme="4" tint="0.39997558519241921"/>
  </sheetPr>
  <dimension ref="B1:P9"/>
  <sheetViews>
    <sheetView showGridLines="0" zoomScale="82" workbookViewId="0">
      <selection activeCell="L17" sqref="L17"/>
    </sheetView>
  </sheetViews>
  <sheetFormatPr defaultRowHeight="13" x14ac:dyDescent="0.3"/>
  <cols>
    <col min="1" max="1" width="3.08984375" style="68" customWidth="1"/>
    <col min="2" max="2" width="13.36328125" style="68" customWidth="1"/>
    <col min="3" max="3" width="10.08984375" style="68" customWidth="1"/>
    <col min="4" max="4" width="10.54296875" style="68" customWidth="1"/>
    <col min="5" max="5" width="13.26953125" style="68" customWidth="1"/>
    <col min="6" max="7" width="8.7265625" style="68"/>
    <col min="8" max="8" width="10.6328125" style="68" customWidth="1"/>
    <col min="9" max="9" width="13.26953125" style="68" customWidth="1"/>
    <col min="10" max="10" width="8.7265625" style="68"/>
    <col min="11" max="11" width="10" style="68" customWidth="1"/>
    <col min="12" max="12" width="11.6328125" style="68" customWidth="1"/>
    <col min="13" max="13" width="12.6328125" style="68" customWidth="1"/>
    <col min="14" max="14" width="8.7265625" style="68"/>
    <col min="15" max="15" width="11.1796875" style="68" customWidth="1"/>
    <col min="16" max="16" width="13.6328125" style="68" customWidth="1"/>
    <col min="17" max="16384" width="8.7265625" style="68"/>
  </cols>
  <sheetData>
    <row r="1" spans="2:16" x14ac:dyDescent="0.3">
      <c r="B1" s="67" t="s">
        <v>2037</v>
      </c>
    </row>
    <row r="3" spans="2:16" x14ac:dyDescent="0.3">
      <c r="B3" s="138" t="s">
        <v>2036</v>
      </c>
      <c r="C3" s="140" t="s">
        <v>2034</v>
      </c>
      <c r="D3" s="140"/>
      <c r="E3" s="140"/>
      <c r="F3" s="140"/>
      <c r="G3" s="140" t="s">
        <v>2035</v>
      </c>
      <c r="H3" s="140"/>
      <c r="I3" s="140"/>
      <c r="J3" s="140"/>
      <c r="K3" s="141" t="s">
        <v>2045</v>
      </c>
      <c r="L3" s="141"/>
      <c r="M3" s="141"/>
      <c r="N3" s="141" t="s">
        <v>2035</v>
      </c>
      <c r="O3" s="141"/>
      <c r="P3" s="141"/>
    </row>
    <row r="4" spans="2:16" ht="39" x14ac:dyDescent="0.3">
      <c r="B4" s="139"/>
      <c r="C4" s="76" t="s">
        <v>2038</v>
      </c>
      <c r="D4" s="76" t="s">
        <v>2039</v>
      </c>
      <c r="E4" s="76" t="s">
        <v>2040</v>
      </c>
      <c r="F4" s="76" t="s">
        <v>2041</v>
      </c>
      <c r="G4" s="76" t="s">
        <v>2038</v>
      </c>
      <c r="H4" s="76" t="s">
        <v>2039</v>
      </c>
      <c r="I4" s="76" t="s">
        <v>2040</v>
      </c>
      <c r="J4" s="76" t="s">
        <v>2041</v>
      </c>
      <c r="K4" s="80" t="s">
        <v>2043</v>
      </c>
      <c r="L4" s="80" t="s">
        <v>2042</v>
      </c>
      <c r="M4" s="80" t="s">
        <v>2044</v>
      </c>
      <c r="N4" s="80" t="s">
        <v>2043</v>
      </c>
      <c r="O4" s="80" t="s">
        <v>2042</v>
      </c>
      <c r="P4" s="80" t="s">
        <v>2044</v>
      </c>
    </row>
    <row r="5" spans="2:16" x14ac:dyDescent="0.3">
      <c r="B5" s="74">
        <v>43788</v>
      </c>
      <c r="C5" s="7">
        <v>18087.870169892401</v>
      </c>
      <c r="D5" s="7">
        <v>108.56751809787792</v>
      </c>
      <c r="E5" s="7">
        <v>43551.369559625586</v>
      </c>
      <c r="F5" s="7">
        <v>628268.07192437048</v>
      </c>
      <c r="G5" s="7">
        <v>63171.321272200374</v>
      </c>
      <c r="H5" s="7">
        <v>141.6746617961179</v>
      </c>
      <c r="I5" s="7">
        <v>92949.68388285274</v>
      </c>
      <c r="J5" s="7">
        <v>684475.08101806592</v>
      </c>
      <c r="K5" s="77">
        <f>C5/$F5</f>
        <v>2.8790051537219894E-2</v>
      </c>
      <c r="L5" s="77">
        <f t="shared" ref="L5:M9" si="0">D5/$F5</f>
        <v>1.728044491666402E-4</v>
      </c>
      <c r="M5" s="77">
        <f>E5/$F5</f>
        <v>6.9319724343509539E-2</v>
      </c>
      <c r="N5" s="77">
        <f>G5/$J5</f>
        <v>9.2291630512306461E-2</v>
      </c>
      <c r="O5" s="77">
        <f t="shared" ref="O5:P9" si="1">H5/$J5</f>
        <v>2.0698293586582527E-4</v>
      </c>
      <c r="P5" s="77">
        <f t="shared" si="1"/>
        <v>0.13579703112727262</v>
      </c>
    </row>
    <row r="6" spans="2:16" x14ac:dyDescent="0.3">
      <c r="B6" s="74">
        <v>43802</v>
      </c>
      <c r="C6" s="7">
        <v>11404.650965969813</v>
      </c>
      <c r="D6" s="7">
        <v>96.699229084416814</v>
      </c>
      <c r="E6" s="7">
        <v>36574.670574759999</v>
      </c>
      <c r="F6" s="7">
        <v>591972.21052907198</v>
      </c>
      <c r="G6" s="7">
        <v>52520.587285809874</v>
      </c>
      <c r="H6" s="7">
        <v>163.79072057268704</v>
      </c>
      <c r="I6" s="7">
        <v>73971.934897146726</v>
      </c>
      <c r="J6" s="7">
        <v>585247.34659380128</v>
      </c>
      <c r="K6" s="77">
        <f t="shared" ref="K6:K9" si="2">C6/$F6</f>
        <v>1.9265517473830346E-2</v>
      </c>
      <c r="L6" s="77">
        <f t="shared" si="0"/>
        <v>1.6335096033983149E-4</v>
      </c>
      <c r="M6" s="77">
        <f t="shared" si="0"/>
        <v>6.1784438397997743E-2</v>
      </c>
      <c r="N6" s="77">
        <f t="shared" ref="N6:N9" si="3">G6/$J6</f>
        <v>8.9740837940547699E-2</v>
      </c>
      <c r="O6" s="77">
        <f t="shared" si="1"/>
        <v>2.7986580635686021E-4</v>
      </c>
      <c r="P6" s="77">
        <f t="shared" si="1"/>
        <v>0.12639431058965217</v>
      </c>
    </row>
    <row r="7" spans="2:16" x14ac:dyDescent="0.3">
      <c r="B7" s="74">
        <v>43816</v>
      </c>
      <c r="C7" s="7">
        <v>6032.4483222185181</v>
      </c>
      <c r="D7" s="7">
        <v>85.275301798673979</v>
      </c>
      <c r="E7" s="7">
        <v>42597.763241000648</v>
      </c>
      <c r="F7" s="7">
        <v>658253.21686563606</v>
      </c>
      <c r="G7" s="7">
        <v>38395.741219719741</v>
      </c>
      <c r="H7" s="7">
        <v>138.42531659203897</v>
      </c>
      <c r="I7" s="7">
        <v>69336.142530445941</v>
      </c>
      <c r="J7" s="7">
        <v>668772.77713984158</v>
      </c>
      <c r="K7" s="77">
        <f t="shared" si="2"/>
        <v>9.1643279024793186E-3</v>
      </c>
      <c r="L7" s="77">
        <f t="shared" si="0"/>
        <v>1.295478694425895E-4</v>
      </c>
      <c r="M7" s="77">
        <f t="shared" si="0"/>
        <v>6.4713338498877074E-2</v>
      </c>
      <c r="N7" s="77">
        <f t="shared" si="3"/>
        <v>5.7412237058942252E-2</v>
      </c>
      <c r="O7" s="77">
        <f t="shared" si="1"/>
        <v>2.069840778867319E-4</v>
      </c>
      <c r="P7" s="77">
        <f t="shared" si="1"/>
        <v>0.10367668197706503</v>
      </c>
    </row>
    <row r="8" spans="2:16" x14ac:dyDescent="0.3">
      <c r="B8" s="74">
        <v>43479</v>
      </c>
      <c r="C8" s="7">
        <v>1327.2564516420478</v>
      </c>
      <c r="D8" s="7">
        <v>115.31164783203904</v>
      </c>
      <c r="E8" s="7">
        <v>32791.645324154095</v>
      </c>
      <c r="F8" s="7">
        <v>658918.5964079086</v>
      </c>
      <c r="G8" s="7">
        <v>9494.4453021330992</v>
      </c>
      <c r="H8" s="7">
        <v>132.938605990138</v>
      </c>
      <c r="I8" s="7">
        <v>102846.2390991141</v>
      </c>
      <c r="J8" s="7">
        <v>622047.3211330031</v>
      </c>
      <c r="K8" s="77">
        <f t="shared" si="2"/>
        <v>2.0142950265443706E-3</v>
      </c>
      <c r="L8" s="77">
        <f t="shared" si="0"/>
        <v>1.7500135594997608E-4</v>
      </c>
      <c r="M8" s="77">
        <f t="shared" si="0"/>
        <v>4.9765851962469389E-2</v>
      </c>
      <c r="N8" s="77">
        <f t="shared" si="3"/>
        <v>1.526322030426853E-2</v>
      </c>
      <c r="O8" s="77">
        <f t="shared" si="1"/>
        <v>2.1371140341542235E-4</v>
      </c>
      <c r="P8" s="77">
        <f t="shared" si="1"/>
        <v>0.16533507275907716</v>
      </c>
    </row>
    <row r="9" spans="2:16" x14ac:dyDescent="0.3">
      <c r="B9" s="75">
        <v>43493</v>
      </c>
      <c r="C9" s="78">
        <v>1583.6829030932831</v>
      </c>
      <c r="D9" s="78">
        <v>106.0115672349079</v>
      </c>
      <c r="E9" s="78">
        <v>24772.360273325725</v>
      </c>
      <c r="F9" s="78">
        <v>660409.22648478381</v>
      </c>
      <c r="G9" s="78">
        <v>13717.088090031684</v>
      </c>
      <c r="H9" s="78">
        <v>161.15453987240872</v>
      </c>
      <c r="I9" s="78">
        <v>136424.52243177031</v>
      </c>
      <c r="J9" s="78">
        <v>678410.43652067264</v>
      </c>
      <c r="K9" s="79">
        <f t="shared" si="2"/>
        <v>2.3980326736543134E-3</v>
      </c>
      <c r="L9" s="79">
        <f t="shared" si="0"/>
        <v>1.6052405536364877E-4</v>
      </c>
      <c r="M9" s="79">
        <f t="shared" si="0"/>
        <v>3.7510621111675961E-2</v>
      </c>
      <c r="N9" s="79">
        <f t="shared" si="3"/>
        <v>2.0219453227137515E-2</v>
      </c>
      <c r="O9" s="79">
        <f t="shared" si="1"/>
        <v>2.3754725929470277E-4</v>
      </c>
      <c r="P9" s="79">
        <f t="shared" si="1"/>
        <v>0.20109437456688237</v>
      </c>
    </row>
  </sheetData>
  <mergeCells count="5">
    <mergeCell ref="B3:B4"/>
    <mergeCell ref="C3:F3"/>
    <mergeCell ref="G3:J3"/>
    <mergeCell ref="K3:M3"/>
    <mergeCell ref="N3:P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13DB-0981-4B66-9A74-8F232B9EFF9A}">
  <sheetPr>
    <tabColor theme="7"/>
  </sheetPr>
  <dimension ref="B2:S16"/>
  <sheetViews>
    <sheetView showGridLines="0" zoomScale="85" workbookViewId="0">
      <selection activeCell="I16" sqref="I16"/>
    </sheetView>
  </sheetViews>
  <sheetFormatPr defaultRowHeight="14.5" x14ac:dyDescent="0.35"/>
  <cols>
    <col min="1" max="1" width="4.26953125" style="45" customWidth="1"/>
    <col min="2" max="2" width="9.36328125" style="45" bestFit="1" customWidth="1"/>
    <col min="3" max="16384" width="8.7265625" style="45"/>
  </cols>
  <sheetData>
    <row r="2" spans="2:19" x14ac:dyDescent="0.35">
      <c r="B2" s="55" t="s">
        <v>2031</v>
      </c>
    </row>
    <row r="3" spans="2:19" x14ac:dyDescent="0.35">
      <c r="B3" s="55"/>
    </row>
    <row r="4" spans="2:19" x14ac:dyDescent="0.35">
      <c r="B4" s="54" t="s">
        <v>1975</v>
      </c>
    </row>
    <row r="5" spans="2:19" x14ac:dyDescent="0.35">
      <c r="B5" s="142" t="s">
        <v>1976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</row>
    <row r="6" spans="2:19" x14ac:dyDescent="0.35">
      <c r="B6" s="142" t="s">
        <v>1977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</row>
    <row r="7" spans="2:19" x14ac:dyDescent="0.35">
      <c r="B7" s="142" t="s">
        <v>1978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</row>
    <row r="8" spans="2:19" ht="29.5" customHeight="1" x14ac:dyDescent="0.35">
      <c r="B8" s="143" t="s">
        <v>1979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</row>
    <row r="10" spans="2:19" x14ac:dyDescent="0.35">
      <c r="B10" s="54" t="s">
        <v>1980</v>
      </c>
    </row>
    <row r="11" spans="2:19" x14ac:dyDescent="0.35">
      <c r="B11" s="142" t="s">
        <v>1981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</row>
    <row r="13" spans="2:19" x14ac:dyDescent="0.35">
      <c r="B13" s="54" t="s">
        <v>1982</v>
      </c>
    </row>
    <row r="14" spans="2:19" x14ac:dyDescent="0.35">
      <c r="B14" s="142" t="s">
        <v>1983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</row>
    <row r="15" spans="2:19" x14ac:dyDescent="0.35">
      <c r="B15" s="142" t="s">
        <v>1984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</row>
    <row r="16" spans="2:19" x14ac:dyDescent="0.35">
      <c r="B16" s="56"/>
    </row>
  </sheetData>
  <mergeCells count="7">
    <mergeCell ref="B15:R15"/>
    <mergeCell ref="B5:S5"/>
    <mergeCell ref="B6:S6"/>
    <mergeCell ref="B7:R7"/>
    <mergeCell ref="B8:R8"/>
    <mergeCell ref="B11:R11"/>
    <mergeCell ref="B14:R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EDBB2-C746-4C19-90BC-788CC25F4D56}">
  <sheetPr>
    <tabColor theme="7"/>
  </sheetPr>
  <dimension ref="A1:M345"/>
  <sheetViews>
    <sheetView zoomScale="71" zoomScaleNormal="71" workbookViewId="0">
      <selection activeCell="H17" sqref="H17"/>
    </sheetView>
  </sheetViews>
  <sheetFormatPr defaultRowHeight="14.5" x14ac:dyDescent="0.35"/>
  <cols>
    <col min="1" max="1" width="13.54296875" style="52" bestFit="1" customWidth="1"/>
    <col min="2" max="2" width="16.36328125" style="52" bestFit="1" customWidth="1"/>
    <col min="3" max="3" width="8.453125" style="52" customWidth="1"/>
    <col min="4" max="4" width="8.90625" style="52" customWidth="1"/>
    <col min="5" max="5" width="10.6328125" style="52" customWidth="1"/>
    <col min="6" max="6" width="32" style="52" bestFit="1" customWidth="1"/>
    <col min="7" max="7" width="36" style="51" customWidth="1"/>
    <col min="8" max="10" width="0" style="50" hidden="1" customWidth="1"/>
    <col min="11" max="11" width="8.7265625" style="49"/>
    <col min="12" max="16384" width="8.7265625" style="45"/>
  </cols>
  <sheetData>
    <row r="1" spans="1:13" x14ac:dyDescent="0.35">
      <c r="A1" s="52" t="s">
        <v>885</v>
      </c>
      <c r="B1" s="52" t="s">
        <v>884</v>
      </c>
      <c r="C1" s="52" t="s">
        <v>883</v>
      </c>
      <c r="D1" s="52" t="s">
        <v>882</v>
      </c>
      <c r="E1" s="52" t="s">
        <v>881</v>
      </c>
      <c r="F1" s="52" t="s">
        <v>880</v>
      </c>
      <c r="G1" s="51" t="s">
        <v>879</v>
      </c>
      <c r="H1" s="50" t="s">
        <v>878</v>
      </c>
      <c r="I1" s="50" t="s">
        <v>877</v>
      </c>
      <c r="J1" s="50" t="s">
        <v>876</v>
      </c>
      <c r="K1" s="50" t="s">
        <v>875</v>
      </c>
      <c r="L1" s="50" t="s">
        <v>874</v>
      </c>
      <c r="M1" s="50" t="s">
        <v>873</v>
      </c>
    </row>
    <row r="2" spans="1:13" x14ac:dyDescent="0.35">
      <c r="A2" s="52">
        <v>44</v>
      </c>
      <c r="B2" s="52" t="s">
        <v>88</v>
      </c>
      <c r="C2" s="52" t="s">
        <v>285</v>
      </c>
      <c r="D2" s="52" t="s">
        <v>284</v>
      </c>
      <c r="E2" s="52" t="s">
        <v>283</v>
      </c>
      <c r="F2" s="52" t="s">
        <v>282</v>
      </c>
      <c r="G2" s="51" t="s">
        <v>872</v>
      </c>
      <c r="H2" s="50">
        <v>39</v>
      </c>
      <c r="I2" s="50">
        <v>198</v>
      </c>
      <c r="J2" s="50">
        <v>109</v>
      </c>
      <c r="K2" s="53">
        <f>Kota_otus2[[#This Row],[BWTP]]/H$345</f>
        <v>1.56E-3</v>
      </c>
      <c r="L2" s="53">
        <f>Kota_otus2[[#This Row],[WTP]]/I$345</f>
        <v>7.92E-3</v>
      </c>
      <c r="M2" s="53">
        <f>Kota_otus2[[#This Row],[STP]]/J$345</f>
        <v>4.3600000000000002E-3</v>
      </c>
    </row>
    <row r="3" spans="1:13" x14ac:dyDescent="0.35">
      <c r="A3" s="52">
        <v>190</v>
      </c>
      <c r="B3" s="52" t="s">
        <v>88</v>
      </c>
      <c r="C3" s="52" t="s">
        <v>114</v>
      </c>
      <c r="D3" s="52" t="s">
        <v>136</v>
      </c>
      <c r="E3" s="52" t="s">
        <v>871</v>
      </c>
      <c r="F3" s="52" t="s">
        <v>870</v>
      </c>
      <c r="G3" s="51" t="s">
        <v>869</v>
      </c>
      <c r="H3" s="50">
        <v>2</v>
      </c>
      <c r="I3" s="50">
        <v>10</v>
      </c>
      <c r="J3" s="50">
        <v>37</v>
      </c>
      <c r="K3" s="53">
        <f>Kota_otus2[[#This Row],[BWTP]]/H$345</f>
        <v>8.0000000000000007E-5</v>
      </c>
      <c r="L3" s="53">
        <f>Kota_otus2[[#This Row],[WTP]]/I$345</f>
        <v>4.0000000000000002E-4</v>
      </c>
      <c r="M3" s="53">
        <f>Kota_otus2[[#This Row],[STP]]/J$345</f>
        <v>1.48E-3</v>
      </c>
    </row>
    <row r="4" spans="1:13" x14ac:dyDescent="0.35">
      <c r="A4" s="52">
        <v>274</v>
      </c>
      <c r="B4" s="52" t="s">
        <v>88</v>
      </c>
      <c r="C4" s="52" t="s">
        <v>868</v>
      </c>
      <c r="D4" s="52" t="s">
        <v>867</v>
      </c>
      <c r="E4" s="52" t="s">
        <v>866</v>
      </c>
      <c r="F4" s="52" t="s">
        <v>865</v>
      </c>
      <c r="G4" s="51" t="s">
        <v>864</v>
      </c>
      <c r="H4" s="50">
        <v>34</v>
      </c>
      <c r="I4" s="50">
        <v>4</v>
      </c>
      <c r="J4" s="50">
        <v>4</v>
      </c>
      <c r="K4" s="53">
        <f>Kota_otus2[[#This Row],[BWTP]]/H$345</f>
        <v>1.3600000000000001E-3</v>
      </c>
      <c r="L4" s="53">
        <f>Kota_otus2[[#This Row],[WTP]]/I$345</f>
        <v>1.6000000000000001E-4</v>
      </c>
      <c r="M4" s="53">
        <f>Kota_otus2[[#This Row],[STP]]/J$345</f>
        <v>1.6000000000000001E-4</v>
      </c>
    </row>
    <row r="5" spans="1:13" x14ac:dyDescent="0.35">
      <c r="A5" s="52">
        <v>17</v>
      </c>
      <c r="B5" s="52" t="s">
        <v>88</v>
      </c>
      <c r="C5" s="52" t="s">
        <v>114</v>
      </c>
      <c r="D5" s="52" t="s">
        <v>136</v>
      </c>
      <c r="E5" s="52" t="s">
        <v>248</v>
      </c>
      <c r="F5" s="52" t="s">
        <v>863</v>
      </c>
      <c r="G5" s="51" t="s">
        <v>862</v>
      </c>
      <c r="H5" s="50">
        <v>13</v>
      </c>
      <c r="I5" s="50">
        <v>454</v>
      </c>
      <c r="J5" s="50">
        <v>294</v>
      </c>
      <c r="K5" s="53">
        <f>Kota_otus2[[#This Row],[BWTP]]/H$345</f>
        <v>5.1999999999999995E-4</v>
      </c>
      <c r="L5" s="53">
        <f>Kota_otus2[[#This Row],[WTP]]/I$345</f>
        <v>1.8159999999999999E-2</v>
      </c>
      <c r="M5" s="53">
        <f>Kota_otus2[[#This Row],[STP]]/J$345</f>
        <v>1.176E-2</v>
      </c>
    </row>
    <row r="6" spans="1:13" x14ac:dyDescent="0.35">
      <c r="A6" s="52">
        <v>281</v>
      </c>
      <c r="B6" s="52" t="s">
        <v>88</v>
      </c>
      <c r="C6" s="52" t="s">
        <v>861</v>
      </c>
      <c r="D6" s="52" t="s">
        <v>860</v>
      </c>
      <c r="E6" s="52" t="s">
        <v>859</v>
      </c>
      <c r="F6" s="52" t="s">
        <v>858</v>
      </c>
      <c r="G6" s="51" t="s">
        <v>857</v>
      </c>
      <c r="H6" s="50">
        <v>11</v>
      </c>
      <c r="I6" s="50">
        <v>0</v>
      </c>
      <c r="J6" s="50">
        <v>15</v>
      </c>
      <c r="K6" s="53">
        <f>Kota_otus2[[#This Row],[BWTP]]/H$345</f>
        <v>4.4000000000000002E-4</v>
      </c>
      <c r="L6" s="53">
        <f>Kota_otus2[[#This Row],[WTP]]/I$345</f>
        <v>0</v>
      </c>
      <c r="M6" s="53">
        <f>Kota_otus2[[#This Row],[STP]]/J$345</f>
        <v>5.9999999999999995E-4</v>
      </c>
    </row>
    <row r="7" spans="1:13" x14ac:dyDescent="0.35">
      <c r="A7" s="52">
        <v>169</v>
      </c>
      <c r="B7" s="52" t="s">
        <v>88</v>
      </c>
      <c r="C7" s="52" t="s">
        <v>97</v>
      </c>
      <c r="D7" s="52" t="s">
        <v>261</v>
      </c>
      <c r="E7" s="52" t="s">
        <v>260</v>
      </c>
      <c r="F7" s="52" t="s">
        <v>263</v>
      </c>
      <c r="G7" s="51" t="s">
        <v>856</v>
      </c>
      <c r="H7" s="50">
        <v>0</v>
      </c>
      <c r="I7" s="50">
        <v>74</v>
      </c>
      <c r="J7" s="50">
        <v>1</v>
      </c>
      <c r="K7" s="53">
        <f>Kota_otus2[[#This Row],[BWTP]]/H$345</f>
        <v>0</v>
      </c>
      <c r="L7" s="53">
        <f>Kota_otus2[[#This Row],[WTP]]/I$345</f>
        <v>2.96E-3</v>
      </c>
      <c r="M7" s="53">
        <f>Kota_otus2[[#This Row],[STP]]/J$345</f>
        <v>4.0000000000000003E-5</v>
      </c>
    </row>
    <row r="8" spans="1:13" x14ac:dyDescent="0.35">
      <c r="A8" s="52">
        <v>117</v>
      </c>
      <c r="B8" s="52" t="s">
        <v>88</v>
      </c>
      <c r="C8" s="52" t="s">
        <v>97</v>
      </c>
      <c r="D8" s="52" t="s">
        <v>261</v>
      </c>
      <c r="E8" s="52" t="s">
        <v>260</v>
      </c>
      <c r="F8" s="52" t="s">
        <v>263</v>
      </c>
      <c r="G8" s="51" t="s">
        <v>855</v>
      </c>
      <c r="H8" s="50">
        <v>18</v>
      </c>
      <c r="I8" s="50">
        <v>46</v>
      </c>
      <c r="J8" s="50">
        <v>65</v>
      </c>
      <c r="K8" s="53">
        <f>Kota_otus2[[#This Row],[BWTP]]/H$345</f>
        <v>7.2000000000000005E-4</v>
      </c>
      <c r="L8" s="53">
        <f>Kota_otus2[[#This Row],[WTP]]/I$345</f>
        <v>1.8400000000000001E-3</v>
      </c>
      <c r="M8" s="53">
        <f>Kota_otus2[[#This Row],[STP]]/J$345</f>
        <v>2.5999999999999999E-3</v>
      </c>
    </row>
    <row r="9" spans="1:13" x14ac:dyDescent="0.35">
      <c r="A9" s="52">
        <v>128</v>
      </c>
      <c r="B9" s="52" t="s">
        <v>88</v>
      </c>
      <c r="C9" s="52" t="s">
        <v>97</v>
      </c>
      <c r="D9" s="52" t="s">
        <v>261</v>
      </c>
      <c r="E9" s="52" t="s">
        <v>260</v>
      </c>
      <c r="F9" s="52" t="s">
        <v>263</v>
      </c>
      <c r="G9" s="51" t="s">
        <v>854</v>
      </c>
      <c r="H9" s="50">
        <v>9</v>
      </c>
      <c r="I9" s="50">
        <v>38</v>
      </c>
      <c r="J9" s="50">
        <v>46</v>
      </c>
      <c r="K9" s="53">
        <f>Kota_otus2[[#This Row],[BWTP]]/H$345</f>
        <v>3.6000000000000002E-4</v>
      </c>
      <c r="L9" s="53">
        <f>Kota_otus2[[#This Row],[WTP]]/I$345</f>
        <v>1.5200000000000001E-3</v>
      </c>
      <c r="M9" s="53">
        <f>Kota_otus2[[#This Row],[STP]]/J$345</f>
        <v>1.8400000000000001E-3</v>
      </c>
    </row>
    <row r="10" spans="1:13" x14ac:dyDescent="0.35">
      <c r="A10" s="52">
        <v>235</v>
      </c>
      <c r="B10" s="52" t="s">
        <v>88</v>
      </c>
      <c r="C10" s="52" t="s">
        <v>97</v>
      </c>
      <c r="D10" s="52" t="s">
        <v>261</v>
      </c>
      <c r="E10" s="52" t="s">
        <v>260</v>
      </c>
      <c r="F10" s="52" t="s">
        <v>263</v>
      </c>
      <c r="G10" s="51" t="s">
        <v>853</v>
      </c>
      <c r="H10" s="50">
        <v>16</v>
      </c>
      <c r="I10" s="50">
        <v>6</v>
      </c>
      <c r="J10" s="50">
        <v>23</v>
      </c>
      <c r="K10" s="53">
        <f>Kota_otus2[[#This Row],[BWTP]]/H$345</f>
        <v>6.4000000000000005E-4</v>
      </c>
      <c r="L10" s="53">
        <f>Kota_otus2[[#This Row],[WTP]]/I$345</f>
        <v>2.4000000000000001E-4</v>
      </c>
      <c r="M10" s="53">
        <f>Kota_otus2[[#This Row],[STP]]/J$345</f>
        <v>9.2000000000000003E-4</v>
      </c>
    </row>
    <row r="11" spans="1:13" x14ac:dyDescent="0.35">
      <c r="A11" s="52">
        <v>86</v>
      </c>
      <c r="B11" s="52" t="s">
        <v>88</v>
      </c>
      <c r="C11" s="52" t="s">
        <v>97</v>
      </c>
      <c r="D11" s="52" t="s">
        <v>261</v>
      </c>
      <c r="E11" s="52" t="s">
        <v>260</v>
      </c>
      <c r="F11" s="52" t="s">
        <v>263</v>
      </c>
      <c r="G11" s="51" t="s">
        <v>852</v>
      </c>
      <c r="H11" s="50">
        <v>37</v>
      </c>
      <c r="I11" s="50">
        <v>35</v>
      </c>
      <c r="J11" s="50">
        <v>115</v>
      </c>
      <c r="K11" s="53">
        <f>Kota_otus2[[#This Row],[BWTP]]/H$345</f>
        <v>1.48E-3</v>
      </c>
      <c r="L11" s="53">
        <f>Kota_otus2[[#This Row],[WTP]]/I$345</f>
        <v>1.4E-3</v>
      </c>
      <c r="M11" s="53">
        <f>Kota_otus2[[#This Row],[STP]]/J$345</f>
        <v>4.5999999999999999E-3</v>
      </c>
    </row>
    <row r="12" spans="1:13" x14ac:dyDescent="0.35">
      <c r="A12" s="52">
        <v>184</v>
      </c>
      <c r="B12" s="52" t="s">
        <v>88</v>
      </c>
      <c r="C12" s="52" t="s">
        <v>97</v>
      </c>
      <c r="D12" s="52" t="s">
        <v>261</v>
      </c>
      <c r="E12" s="52" t="s">
        <v>682</v>
      </c>
      <c r="F12" s="52" t="s">
        <v>681</v>
      </c>
      <c r="G12" s="51" t="s">
        <v>851</v>
      </c>
      <c r="H12" s="50">
        <v>0</v>
      </c>
      <c r="I12" s="50">
        <v>38</v>
      </c>
      <c r="J12" s="50">
        <v>3</v>
      </c>
      <c r="K12" s="53">
        <f>Kota_otus2[[#This Row],[BWTP]]/H$345</f>
        <v>0</v>
      </c>
      <c r="L12" s="53">
        <f>Kota_otus2[[#This Row],[WTP]]/I$345</f>
        <v>1.5200000000000001E-3</v>
      </c>
      <c r="M12" s="53">
        <f>Kota_otus2[[#This Row],[STP]]/J$345</f>
        <v>1.2E-4</v>
      </c>
    </row>
    <row r="13" spans="1:13" x14ac:dyDescent="0.35">
      <c r="A13" s="52">
        <v>269</v>
      </c>
      <c r="B13" s="52" t="s">
        <v>88</v>
      </c>
      <c r="C13" s="52" t="s">
        <v>97</v>
      </c>
      <c r="D13" s="52" t="s">
        <v>261</v>
      </c>
      <c r="E13" s="52" t="s">
        <v>682</v>
      </c>
      <c r="F13" s="52" t="s">
        <v>681</v>
      </c>
      <c r="G13" s="51" t="s">
        <v>851</v>
      </c>
      <c r="H13" s="50">
        <v>0</v>
      </c>
      <c r="I13" s="50">
        <v>14</v>
      </c>
      <c r="J13" s="50">
        <v>13</v>
      </c>
      <c r="K13" s="53">
        <f>Kota_otus2[[#This Row],[BWTP]]/H$345</f>
        <v>0</v>
      </c>
      <c r="L13" s="53">
        <f>Kota_otus2[[#This Row],[WTP]]/I$345</f>
        <v>5.5999999999999995E-4</v>
      </c>
      <c r="M13" s="53">
        <f>Kota_otus2[[#This Row],[STP]]/J$345</f>
        <v>5.1999999999999995E-4</v>
      </c>
    </row>
    <row r="14" spans="1:13" x14ac:dyDescent="0.35">
      <c r="A14" s="52">
        <v>74</v>
      </c>
      <c r="B14" s="52" t="s">
        <v>88</v>
      </c>
      <c r="C14" s="52" t="s">
        <v>219</v>
      </c>
      <c r="D14" s="52" t="s">
        <v>218</v>
      </c>
      <c r="E14" s="52" t="s">
        <v>850</v>
      </c>
      <c r="F14" s="52" t="s">
        <v>849</v>
      </c>
      <c r="G14" s="51" t="s">
        <v>848</v>
      </c>
      <c r="H14" s="50">
        <v>14</v>
      </c>
      <c r="I14" s="50">
        <v>72</v>
      </c>
      <c r="J14" s="50">
        <v>101</v>
      </c>
      <c r="K14" s="53">
        <f>Kota_otus2[[#This Row],[BWTP]]/H$345</f>
        <v>5.5999999999999995E-4</v>
      </c>
      <c r="L14" s="53">
        <f>Kota_otus2[[#This Row],[WTP]]/I$345</f>
        <v>2.8800000000000002E-3</v>
      </c>
      <c r="M14" s="53">
        <f>Kota_otus2[[#This Row],[STP]]/J$345</f>
        <v>4.0400000000000002E-3</v>
      </c>
    </row>
    <row r="15" spans="1:13" x14ac:dyDescent="0.35">
      <c r="A15" s="52">
        <v>329</v>
      </c>
      <c r="B15" s="52" t="s">
        <v>88</v>
      </c>
      <c r="C15" s="52" t="s">
        <v>97</v>
      </c>
      <c r="D15" s="52" t="s">
        <v>261</v>
      </c>
      <c r="E15" s="52" t="s">
        <v>847</v>
      </c>
      <c r="F15" s="52" t="s">
        <v>846</v>
      </c>
      <c r="G15" s="51" t="s">
        <v>845</v>
      </c>
      <c r="H15" s="50">
        <v>1</v>
      </c>
      <c r="I15" s="50">
        <v>0</v>
      </c>
      <c r="J15" s="50">
        <v>23</v>
      </c>
      <c r="K15" s="53">
        <f>Kota_otus2[[#This Row],[BWTP]]/H$345</f>
        <v>4.0000000000000003E-5</v>
      </c>
      <c r="L15" s="53">
        <f>Kota_otus2[[#This Row],[WTP]]/I$345</f>
        <v>0</v>
      </c>
      <c r="M15" s="53">
        <f>Kota_otus2[[#This Row],[STP]]/J$345</f>
        <v>9.2000000000000003E-4</v>
      </c>
    </row>
    <row r="16" spans="1:13" x14ac:dyDescent="0.35">
      <c r="A16" s="52">
        <v>188</v>
      </c>
      <c r="B16" s="52" t="s">
        <v>88</v>
      </c>
      <c r="C16" s="52" t="s">
        <v>97</v>
      </c>
      <c r="D16" s="52" t="s">
        <v>336</v>
      </c>
      <c r="E16" s="52" t="s">
        <v>559</v>
      </c>
      <c r="F16" s="52" t="s">
        <v>844</v>
      </c>
      <c r="G16" s="51" t="s">
        <v>843</v>
      </c>
      <c r="H16" s="50">
        <v>10</v>
      </c>
      <c r="I16" s="50">
        <v>34</v>
      </c>
      <c r="J16" s="50">
        <v>9</v>
      </c>
      <c r="K16" s="53">
        <f>Kota_otus2[[#This Row],[BWTP]]/H$345</f>
        <v>4.0000000000000002E-4</v>
      </c>
      <c r="L16" s="53">
        <f>Kota_otus2[[#This Row],[WTP]]/I$345</f>
        <v>1.3600000000000001E-3</v>
      </c>
      <c r="M16" s="53">
        <f>Kota_otus2[[#This Row],[STP]]/J$345</f>
        <v>3.6000000000000002E-4</v>
      </c>
    </row>
    <row r="17" spans="1:13" x14ac:dyDescent="0.35">
      <c r="A17" s="52">
        <v>224</v>
      </c>
      <c r="B17" s="52" t="s">
        <v>88</v>
      </c>
      <c r="C17" s="52" t="s">
        <v>97</v>
      </c>
      <c r="D17" s="52" t="s">
        <v>261</v>
      </c>
      <c r="E17" s="52" t="s">
        <v>260</v>
      </c>
      <c r="F17" s="52" t="s">
        <v>263</v>
      </c>
      <c r="G17" s="51" t="s">
        <v>842</v>
      </c>
      <c r="H17" s="50">
        <v>2</v>
      </c>
      <c r="I17" s="50">
        <v>17</v>
      </c>
      <c r="J17" s="50">
        <v>26</v>
      </c>
      <c r="K17" s="53">
        <f>Kota_otus2[[#This Row],[BWTP]]/H$345</f>
        <v>8.0000000000000007E-5</v>
      </c>
      <c r="L17" s="53">
        <f>Kota_otus2[[#This Row],[WTP]]/I$345</f>
        <v>6.8000000000000005E-4</v>
      </c>
      <c r="M17" s="53">
        <f>Kota_otus2[[#This Row],[STP]]/J$345</f>
        <v>1.0399999999999999E-3</v>
      </c>
    </row>
    <row r="18" spans="1:13" x14ac:dyDescent="0.35">
      <c r="A18" s="52">
        <v>298</v>
      </c>
      <c r="B18" s="52" t="s">
        <v>88</v>
      </c>
      <c r="C18" s="52" t="s">
        <v>97</v>
      </c>
      <c r="D18" s="52" t="s">
        <v>336</v>
      </c>
      <c r="E18" s="52" t="s">
        <v>559</v>
      </c>
      <c r="F18" s="52" t="s">
        <v>841</v>
      </c>
      <c r="G18" s="51" t="s">
        <v>840</v>
      </c>
      <c r="H18" s="50">
        <v>0</v>
      </c>
      <c r="I18" s="50">
        <v>21</v>
      </c>
      <c r="J18" s="50">
        <v>1</v>
      </c>
      <c r="K18" s="53">
        <f>Kota_otus2[[#This Row],[BWTP]]/H$345</f>
        <v>0</v>
      </c>
      <c r="L18" s="53">
        <f>Kota_otus2[[#This Row],[WTP]]/I$345</f>
        <v>8.4000000000000003E-4</v>
      </c>
      <c r="M18" s="53">
        <f>Kota_otus2[[#This Row],[STP]]/J$345</f>
        <v>4.0000000000000003E-5</v>
      </c>
    </row>
    <row r="19" spans="1:13" x14ac:dyDescent="0.35">
      <c r="A19" s="52">
        <v>289</v>
      </c>
      <c r="B19" s="52" t="s">
        <v>88</v>
      </c>
      <c r="C19" s="52" t="s">
        <v>97</v>
      </c>
      <c r="D19" s="52" t="s">
        <v>336</v>
      </c>
      <c r="E19" s="52" t="s">
        <v>839</v>
      </c>
      <c r="F19" s="52" t="s">
        <v>838</v>
      </c>
      <c r="G19" s="51" t="s">
        <v>837</v>
      </c>
      <c r="H19" s="50">
        <v>0</v>
      </c>
      <c r="I19" s="50">
        <v>7</v>
      </c>
      <c r="J19" s="50">
        <v>13</v>
      </c>
      <c r="K19" s="53">
        <f>Kota_otus2[[#This Row],[BWTP]]/H$345</f>
        <v>0</v>
      </c>
      <c r="L19" s="53">
        <f>Kota_otus2[[#This Row],[WTP]]/I$345</f>
        <v>2.7999999999999998E-4</v>
      </c>
      <c r="M19" s="53">
        <f>Kota_otus2[[#This Row],[STP]]/J$345</f>
        <v>5.1999999999999995E-4</v>
      </c>
    </row>
    <row r="20" spans="1:13" x14ac:dyDescent="0.35">
      <c r="A20" s="52">
        <v>340</v>
      </c>
      <c r="B20" s="52" t="s">
        <v>88</v>
      </c>
      <c r="C20" s="52" t="s">
        <v>97</v>
      </c>
      <c r="D20" s="52" t="s">
        <v>336</v>
      </c>
      <c r="E20" s="52" t="s">
        <v>836</v>
      </c>
      <c r="F20" s="52" t="s">
        <v>835</v>
      </c>
      <c r="G20" s="51" t="s">
        <v>834</v>
      </c>
      <c r="H20" s="50">
        <v>7</v>
      </c>
      <c r="I20" s="50">
        <v>6</v>
      </c>
      <c r="J20" s="50">
        <v>10</v>
      </c>
      <c r="K20" s="53">
        <f>Kota_otus2[[#This Row],[BWTP]]/H$345</f>
        <v>2.7999999999999998E-4</v>
      </c>
      <c r="L20" s="53">
        <f>Kota_otus2[[#This Row],[WTP]]/I$345</f>
        <v>2.4000000000000001E-4</v>
      </c>
      <c r="M20" s="53">
        <f>Kota_otus2[[#This Row],[STP]]/J$345</f>
        <v>4.0000000000000002E-4</v>
      </c>
    </row>
    <row r="21" spans="1:13" x14ac:dyDescent="0.35">
      <c r="A21" s="52">
        <v>52</v>
      </c>
      <c r="B21" s="52" t="s">
        <v>88</v>
      </c>
      <c r="C21" s="52" t="s">
        <v>644</v>
      </c>
      <c r="D21" s="52" t="s">
        <v>833</v>
      </c>
      <c r="E21" s="52" t="s">
        <v>832</v>
      </c>
      <c r="F21" s="52" t="s">
        <v>831</v>
      </c>
      <c r="G21" s="51" t="s">
        <v>830</v>
      </c>
      <c r="H21" s="50">
        <v>26</v>
      </c>
      <c r="I21" s="50">
        <v>113</v>
      </c>
      <c r="J21" s="50">
        <v>174</v>
      </c>
      <c r="K21" s="53">
        <f>Kota_otus2[[#This Row],[BWTP]]/H$345</f>
        <v>1.0399999999999999E-3</v>
      </c>
      <c r="L21" s="53">
        <f>Kota_otus2[[#This Row],[WTP]]/I$345</f>
        <v>4.5199999999999997E-3</v>
      </c>
      <c r="M21" s="53">
        <f>Kota_otus2[[#This Row],[STP]]/J$345</f>
        <v>6.96E-3</v>
      </c>
    </row>
    <row r="22" spans="1:13" x14ac:dyDescent="0.35">
      <c r="A22" s="52">
        <v>290</v>
      </c>
      <c r="B22" s="52" t="s">
        <v>88</v>
      </c>
      <c r="C22" s="52" t="s">
        <v>285</v>
      </c>
      <c r="D22" s="52" t="s">
        <v>284</v>
      </c>
      <c r="E22" s="52" t="s">
        <v>283</v>
      </c>
      <c r="F22" s="52" t="s">
        <v>829</v>
      </c>
      <c r="G22" s="51" t="s">
        <v>828</v>
      </c>
      <c r="H22" s="50">
        <v>0</v>
      </c>
      <c r="I22" s="50">
        <v>18</v>
      </c>
      <c r="J22" s="50">
        <v>11</v>
      </c>
      <c r="K22" s="53">
        <f>Kota_otus2[[#This Row],[BWTP]]/H$345</f>
        <v>0</v>
      </c>
      <c r="L22" s="53">
        <f>Kota_otus2[[#This Row],[WTP]]/I$345</f>
        <v>7.2000000000000005E-4</v>
      </c>
      <c r="M22" s="53">
        <f>Kota_otus2[[#This Row],[STP]]/J$345</f>
        <v>4.4000000000000002E-4</v>
      </c>
    </row>
    <row r="23" spans="1:13" x14ac:dyDescent="0.35">
      <c r="A23" s="52">
        <v>250</v>
      </c>
      <c r="B23" s="52" t="s">
        <v>88</v>
      </c>
      <c r="C23" s="52" t="s">
        <v>97</v>
      </c>
      <c r="D23" s="52" t="s">
        <v>261</v>
      </c>
      <c r="E23" s="52" t="s">
        <v>260</v>
      </c>
      <c r="F23" s="52" t="s">
        <v>827</v>
      </c>
      <c r="G23" s="51" t="s">
        <v>826</v>
      </c>
      <c r="H23" s="50">
        <v>7</v>
      </c>
      <c r="I23" s="50">
        <v>15</v>
      </c>
      <c r="J23" s="50">
        <v>19</v>
      </c>
      <c r="K23" s="53">
        <f>Kota_otus2[[#This Row],[BWTP]]/H$345</f>
        <v>2.7999999999999998E-4</v>
      </c>
      <c r="L23" s="53">
        <f>Kota_otus2[[#This Row],[WTP]]/I$345</f>
        <v>5.9999999999999995E-4</v>
      </c>
      <c r="M23" s="53">
        <f>Kota_otus2[[#This Row],[STP]]/J$345</f>
        <v>7.6000000000000004E-4</v>
      </c>
    </row>
    <row r="24" spans="1:13" x14ac:dyDescent="0.35">
      <c r="A24" s="52">
        <v>313</v>
      </c>
      <c r="B24" s="52" t="s">
        <v>88</v>
      </c>
      <c r="C24" s="52" t="s">
        <v>97</v>
      </c>
      <c r="D24" s="52" t="s">
        <v>261</v>
      </c>
      <c r="E24" s="52" t="s">
        <v>260</v>
      </c>
      <c r="F24" s="52" t="s">
        <v>825</v>
      </c>
      <c r="G24" s="51" t="s">
        <v>824</v>
      </c>
      <c r="H24" s="50">
        <v>18</v>
      </c>
      <c r="I24" s="50">
        <v>0</v>
      </c>
      <c r="J24" s="50">
        <v>0</v>
      </c>
      <c r="K24" s="53">
        <f>Kota_otus2[[#This Row],[BWTP]]/H$345</f>
        <v>7.2000000000000005E-4</v>
      </c>
      <c r="L24" s="53">
        <f>Kota_otus2[[#This Row],[WTP]]/I$345</f>
        <v>0</v>
      </c>
      <c r="M24" s="53">
        <f>Kota_otus2[[#This Row],[STP]]/J$345</f>
        <v>0</v>
      </c>
    </row>
    <row r="25" spans="1:13" x14ac:dyDescent="0.35">
      <c r="A25" s="52">
        <v>297</v>
      </c>
      <c r="B25" s="52" t="s">
        <v>88</v>
      </c>
      <c r="C25" s="52" t="s">
        <v>97</v>
      </c>
      <c r="D25" s="52" t="s">
        <v>261</v>
      </c>
      <c r="E25" s="52" t="s">
        <v>260</v>
      </c>
      <c r="F25" s="52" t="s">
        <v>263</v>
      </c>
      <c r="G25" s="51" t="s">
        <v>823</v>
      </c>
      <c r="H25" s="50">
        <v>1</v>
      </c>
      <c r="I25" s="50">
        <v>3</v>
      </c>
      <c r="J25" s="50">
        <v>31</v>
      </c>
      <c r="K25" s="53">
        <f>Kota_otus2[[#This Row],[BWTP]]/H$345</f>
        <v>4.0000000000000003E-5</v>
      </c>
      <c r="L25" s="53">
        <f>Kota_otus2[[#This Row],[WTP]]/I$345</f>
        <v>1.2E-4</v>
      </c>
      <c r="M25" s="53">
        <f>Kota_otus2[[#This Row],[STP]]/J$345</f>
        <v>1.24E-3</v>
      </c>
    </row>
    <row r="26" spans="1:13" x14ac:dyDescent="0.35">
      <c r="A26" s="52">
        <v>305</v>
      </c>
      <c r="B26" s="52" t="s">
        <v>88</v>
      </c>
      <c r="C26" s="52" t="s">
        <v>822</v>
      </c>
      <c r="D26" s="52" t="s">
        <v>821</v>
      </c>
      <c r="E26" s="52" t="s">
        <v>820</v>
      </c>
      <c r="F26" s="52" t="s">
        <v>819</v>
      </c>
      <c r="G26" s="51" t="s">
        <v>818</v>
      </c>
      <c r="H26" s="50">
        <v>4</v>
      </c>
      <c r="I26" s="50">
        <v>23</v>
      </c>
      <c r="J26" s="50">
        <v>24</v>
      </c>
      <c r="K26" s="53">
        <f>Kota_otus2[[#This Row],[BWTP]]/H$345</f>
        <v>1.6000000000000001E-4</v>
      </c>
      <c r="L26" s="53">
        <f>Kota_otus2[[#This Row],[WTP]]/I$345</f>
        <v>9.2000000000000003E-4</v>
      </c>
      <c r="M26" s="53">
        <f>Kota_otus2[[#This Row],[STP]]/J$345</f>
        <v>9.6000000000000002E-4</v>
      </c>
    </row>
    <row r="27" spans="1:13" x14ac:dyDescent="0.35">
      <c r="A27" s="52">
        <v>113</v>
      </c>
      <c r="B27" s="52" t="s">
        <v>88</v>
      </c>
      <c r="C27" s="52" t="s">
        <v>653</v>
      </c>
      <c r="D27" s="52" t="s">
        <v>817</v>
      </c>
      <c r="E27" s="52" t="s">
        <v>816</v>
      </c>
      <c r="F27" s="52" t="s">
        <v>815</v>
      </c>
      <c r="G27" s="51" t="s">
        <v>814</v>
      </c>
      <c r="H27" s="50">
        <v>57</v>
      </c>
      <c r="I27" s="50">
        <v>65</v>
      </c>
      <c r="J27" s="50">
        <v>9</v>
      </c>
      <c r="K27" s="53">
        <f>Kota_otus2[[#This Row],[BWTP]]/H$345</f>
        <v>2.2799999999999999E-3</v>
      </c>
      <c r="L27" s="53">
        <f>Kota_otus2[[#This Row],[WTP]]/I$345</f>
        <v>2.5999999999999999E-3</v>
      </c>
      <c r="M27" s="53">
        <f>Kota_otus2[[#This Row],[STP]]/J$345</f>
        <v>3.6000000000000002E-4</v>
      </c>
    </row>
    <row r="28" spans="1:13" x14ac:dyDescent="0.35">
      <c r="A28" s="52">
        <v>78</v>
      </c>
      <c r="B28" s="52" t="s">
        <v>88</v>
      </c>
      <c r="C28" s="52" t="s">
        <v>107</v>
      </c>
      <c r="D28" s="52" t="s">
        <v>106</v>
      </c>
      <c r="E28" s="52" t="s">
        <v>813</v>
      </c>
      <c r="F28" s="52" t="s">
        <v>812</v>
      </c>
      <c r="G28" s="51" t="s">
        <v>811</v>
      </c>
      <c r="H28" s="50">
        <v>40</v>
      </c>
      <c r="I28" s="50">
        <v>127</v>
      </c>
      <c r="J28" s="50">
        <v>41</v>
      </c>
      <c r="K28" s="53">
        <f>Kota_otus2[[#This Row],[BWTP]]/H$345</f>
        <v>1.6000000000000001E-3</v>
      </c>
      <c r="L28" s="53">
        <f>Kota_otus2[[#This Row],[WTP]]/I$345</f>
        <v>5.0800000000000003E-3</v>
      </c>
      <c r="M28" s="53">
        <f>Kota_otus2[[#This Row],[STP]]/J$345</f>
        <v>1.64E-3</v>
      </c>
    </row>
    <row r="29" spans="1:13" x14ac:dyDescent="0.35">
      <c r="A29" s="52">
        <v>132</v>
      </c>
      <c r="B29" s="52" t="s">
        <v>88</v>
      </c>
      <c r="C29" s="52" t="s">
        <v>114</v>
      </c>
      <c r="D29" s="52" t="s">
        <v>136</v>
      </c>
      <c r="E29" s="52" t="s">
        <v>810</v>
      </c>
      <c r="F29" s="52" t="s">
        <v>809</v>
      </c>
      <c r="G29" s="51" t="s">
        <v>808</v>
      </c>
      <c r="H29" s="50">
        <v>0</v>
      </c>
      <c r="I29" s="50">
        <v>0</v>
      </c>
      <c r="J29" s="50">
        <v>96</v>
      </c>
      <c r="K29" s="53">
        <f>Kota_otus2[[#This Row],[BWTP]]/H$345</f>
        <v>0</v>
      </c>
      <c r="L29" s="53">
        <f>Kota_otus2[[#This Row],[WTP]]/I$345</f>
        <v>0</v>
      </c>
      <c r="M29" s="53">
        <f>Kota_otus2[[#This Row],[STP]]/J$345</f>
        <v>3.8400000000000001E-3</v>
      </c>
    </row>
    <row r="30" spans="1:13" x14ac:dyDescent="0.35">
      <c r="A30" s="52">
        <v>40</v>
      </c>
      <c r="B30" s="52" t="s">
        <v>88</v>
      </c>
      <c r="C30" s="52" t="s">
        <v>114</v>
      </c>
      <c r="D30" s="52" t="s">
        <v>136</v>
      </c>
      <c r="E30" s="52" t="s">
        <v>193</v>
      </c>
      <c r="F30" s="52" t="s">
        <v>807</v>
      </c>
      <c r="G30" s="51" t="s">
        <v>806</v>
      </c>
      <c r="H30" s="50">
        <v>119</v>
      </c>
      <c r="I30" s="50">
        <v>156</v>
      </c>
      <c r="J30" s="50">
        <v>68</v>
      </c>
      <c r="K30" s="53">
        <f>Kota_otus2[[#This Row],[BWTP]]/H$345</f>
        <v>4.7600000000000003E-3</v>
      </c>
      <c r="L30" s="53">
        <f>Kota_otus2[[#This Row],[WTP]]/I$345</f>
        <v>6.2399999999999999E-3</v>
      </c>
      <c r="M30" s="53">
        <f>Kota_otus2[[#This Row],[STP]]/J$345</f>
        <v>2.7200000000000002E-3</v>
      </c>
    </row>
    <row r="31" spans="1:13" x14ac:dyDescent="0.35">
      <c r="A31" s="52">
        <v>111</v>
      </c>
      <c r="B31" s="52" t="s">
        <v>88</v>
      </c>
      <c r="C31" s="52" t="s">
        <v>114</v>
      </c>
      <c r="D31" s="52" t="s">
        <v>136</v>
      </c>
      <c r="E31" s="52" t="s">
        <v>193</v>
      </c>
      <c r="F31" s="52" t="s">
        <v>807</v>
      </c>
      <c r="G31" s="51" t="s">
        <v>806</v>
      </c>
      <c r="H31" s="50">
        <v>0</v>
      </c>
      <c r="I31" s="50">
        <v>88</v>
      </c>
      <c r="J31" s="50">
        <v>3</v>
      </c>
      <c r="K31" s="53">
        <f>Kota_otus2[[#This Row],[BWTP]]/H$345</f>
        <v>0</v>
      </c>
      <c r="L31" s="53">
        <f>Kota_otus2[[#This Row],[WTP]]/I$345</f>
        <v>3.5200000000000001E-3</v>
      </c>
      <c r="M31" s="53">
        <f>Kota_otus2[[#This Row],[STP]]/J$345</f>
        <v>1.2E-4</v>
      </c>
    </row>
    <row r="32" spans="1:13" x14ac:dyDescent="0.35">
      <c r="A32" s="52">
        <v>213</v>
      </c>
      <c r="B32" s="52" t="s">
        <v>88</v>
      </c>
      <c r="C32" s="52" t="s">
        <v>455</v>
      </c>
      <c r="D32" s="52" t="s">
        <v>454</v>
      </c>
      <c r="E32" s="52" t="s">
        <v>805</v>
      </c>
      <c r="F32" s="52" t="s">
        <v>804</v>
      </c>
      <c r="G32" s="51" t="s">
        <v>803</v>
      </c>
      <c r="H32" s="50">
        <v>24</v>
      </c>
      <c r="I32" s="50">
        <v>26</v>
      </c>
      <c r="J32" s="50">
        <v>3</v>
      </c>
      <c r="K32" s="53">
        <f>Kota_otus2[[#This Row],[BWTP]]/H$345</f>
        <v>9.6000000000000002E-4</v>
      </c>
      <c r="L32" s="53">
        <f>Kota_otus2[[#This Row],[WTP]]/I$345</f>
        <v>1.0399999999999999E-3</v>
      </c>
      <c r="M32" s="53">
        <f>Kota_otus2[[#This Row],[STP]]/J$345</f>
        <v>1.2E-4</v>
      </c>
    </row>
    <row r="33" spans="1:13" x14ac:dyDescent="0.35">
      <c r="A33" s="52">
        <v>323</v>
      </c>
      <c r="B33" s="52" t="s">
        <v>88</v>
      </c>
      <c r="C33" s="52" t="s">
        <v>97</v>
      </c>
      <c r="D33" s="52" t="s">
        <v>336</v>
      </c>
      <c r="E33" s="52" t="s">
        <v>559</v>
      </c>
      <c r="F33" s="52" t="s">
        <v>558</v>
      </c>
      <c r="G33" s="51" t="s">
        <v>802</v>
      </c>
      <c r="H33" s="50">
        <v>1</v>
      </c>
      <c r="I33" s="50">
        <v>13</v>
      </c>
      <c r="J33" s="50">
        <v>19</v>
      </c>
      <c r="K33" s="53">
        <f>Kota_otus2[[#This Row],[BWTP]]/H$345</f>
        <v>4.0000000000000003E-5</v>
      </c>
      <c r="L33" s="53">
        <f>Kota_otus2[[#This Row],[WTP]]/I$345</f>
        <v>5.1999999999999995E-4</v>
      </c>
      <c r="M33" s="53">
        <f>Kota_otus2[[#This Row],[STP]]/J$345</f>
        <v>7.6000000000000004E-4</v>
      </c>
    </row>
    <row r="34" spans="1:13" x14ac:dyDescent="0.35">
      <c r="A34" s="52">
        <v>280</v>
      </c>
      <c r="B34" s="52" t="s">
        <v>88</v>
      </c>
      <c r="C34" s="52" t="s">
        <v>97</v>
      </c>
      <c r="D34" s="52" t="s">
        <v>336</v>
      </c>
      <c r="E34" s="52" t="s">
        <v>559</v>
      </c>
      <c r="F34" s="52" t="s">
        <v>558</v>
      </c>
      <c r="G34" s="51" t="s">
        <v>801</v>
      </c>
      <c r="H34" s="50">
        <v>32</v>
      </c>
      <c r="I34" s="50">
        <v>0</v>
      </c>
      <c r="J34" s="50">
        <v>0</v>
      </c>
      <c r="K34" s="53">
        <f>Kota_otus2[[#This Row],[BWTP]]/H$345</f>
        <v>1.2800000000000001E-3</v>
      </c>
      <c r="L34" s="53">
        <f>Kota_otus2[[#This Row],[WTP]]/I$345</f>
        <v>0</v>
      </c>
      <c r="M34" s="53">
        <f>Kota_otus2[[#This Row],[STP]]/J$345</f>
        <v>0</v>
      </c>
    </row>
    <row r="35" spans="1:13" x14ac:dyDescent="0.35">
      <c r="A35" s="52">
        <v>155</v>
      </c>
      <c r="B35" s="52" t="s">
        <v>88</v>
      </c>
      <c r="C35" s="52" t="s">
        <v>146</v>
      </c>
      <c r="D35" s="52" t="s">
        <v>145</v>
      </c>
      <c r="E35" s="52" t="s">
        <v>144</v>
      </c>
      <c r="F35" s="52" t="s">
        <v>800</v>
      </c>
      <c r="G35" s="51" t="s">
        <v>799</v>
      </c>
      <c r="H35" s="50">
        <v>13</v>
      </c>
      <c r="I35" s="50">
        <v>24</v>
      </c>
      <c r="J35" s="50">
        <v>34</v>
      </c>
      <c r="K35" s="53">
        <f>Kota_otus2[[#This Row],[BWTP]]/H$345</f>
        <v>5.1999999999999995E-4</v>
      </c>
      <c r="L35" s="53">
        <f>Kota_otus2[[#This Row],[WTP]]/I$345</f>
        <v>9.6000000000000002E-4</v>
      </c>
      <c r="M35" s="53">
        <f>Kota_otus2[[#This Row],[STP]]/J$345</f>
        <v>1.3600000000000001E-3</v>
      </c>
    </row>
    <row r="36" spans="1:13" x14ac:dyDescent="0.35">
      <c r="A36" s="52">
        <v>317</v>
      </c>
      <c r="B36" s="52" t="s">
        <v>88</v>
      </c>
      <c r="C36" s="52" t="s">
        <v>146</v>
      </c>
      <c r="D36" s="52" t="s">
        <v>145</v>
      </c>
      <c r="E36" s="52" t="s">
        <v>144</v>
      </c>
      <c r="F36" s="52" t="s">
        <v>798</v>
      </c>
      <c r="G36" s="51" t="s">
        <v>797</v>
      </c>
      <c r="H36" s="50">
        <v>14</v>
      </c>
      <c r="I36" s="50">
        <v>9</v>
      </c>
      <c r="J36" s="50">
        <v>2</v>
      </c>
      <c r="K36" s="53">
        <f>Kota_otus2[[#This Row],[BWTP]]/H$345</f>
        <v>5.5999999999999995E-4</v>
      </c>
      <c r="L36" s="53">
        <f>Kota_otus2[[#This Row],[WTP]]/I$345</f>
        <v>3.6000000000000002E-4</v>
      </c>
      <c r="M36" s="53">
        <f>Kota_otus2[[#This Row],[STP]]/J$345</f>
        <v>8.0000000000000007E-5</v>
      </c>
    </row>
    <row r="37" spans="1:13" x14ac:dyDescent="0.35">
      <c r="A37" s="52">
        <v>204</v>
      </c>
      <c r="B37" s="52" t="s">
        <v>88</v>
      </c>
      <c r="C37" s="52" t="s">
        <v>146</v>
      </c>
      <c r="D37" s="52" t="s">
        <v>145</v>
      </c>
      <c r="E37" s="52" t="s">
        <v>144</v>
      </c>
      <c r="F37" s="52" t="s">
        <v>796</v>
      </c>
      <c r="G37" s="51" t="s">
        <v>795</v>
      </c>
      <c r="H37" s="50">
        <v>18</v>
      </c>
      <c r="I37" s="50">
        <v>23</v>
      </c>
      <c r="J37" s="50">
        <v>9</v>
      </c>
      <c r="K37" s="53">
        <f>Kota_otus2[[#This Row],[BWTP]]/H$345</f>
        <v>7.2000000000000005E-4</v>
      </c>
      <c r="L37" s="53">
        <f>Kota_otus2[[#This Row],[WTP]]/I$345</f>
        <v>9.2000000000000003E-4</v>
      </c>
      <c r="M37" s="53">
        <f>Kota_otus2[[#This Row],[STP]]/J$345</f>
        <v>3.6000000000000002E-4</v>
      </c>
    </row>
    <row r="38" spans="1:13" x14ac:dyDescent="0.35">
      <c r="A38" s="52">
        <v>27</v>
      </c>
      <c r="B38" s="52" t="s">
        <v>88</v>
      </c>
      <c r="C38" s="52" t="s">
        <v>146</v>
      </c>
      <c r="D38" s="52" t="s">
        <v>145</v>
      </c>
      <c r="E38" s="52" t="s">
        <v>144</v>
      </c>
      <c r="F38" s="52" t="s">
        <v>794</v>
      </c>
      <c r="G38" s="51" t="s">
        <v>793</v>
      </c>
      <c r="H38" s="50">
        <v>155</v>
      </c>
      <c r="I38" s="50">
        <v>204</v>
      </c>
      <c r="J38" s="50">
        <v>133</v>
      </c>
      <c r="K38" s="53">
        <f>Kota_otus2[[#This Row],[BWTP]]/H$345</f>
        <v>6.1999999999999998E-3</v>
      </c>
      <c r="L38" s="53">
        <f>Kota_otus2[[#This Row],[WTP]]/I$345</f>
        <v>8.1600000000000006E-3</v>
      </c>
      <c r="M38" s="53">
        <f>Kota_otus2[[#This Row],[STP]]/J$345</f>
        <v>5.3200000000000001E-3</v>
      </c>
    </row>
    <row r="39" spans="1:13" x14ac:dyDescent="0.35">
      <c r="A39" s="52">
        <v>55</v>
      </c>
      <c r="B39" s="52" t="s">
        <v>88</v>
      </c>
      <c r="C39" s="52" t="s">
        <v>146</v>
      </c>
      <c r="D39" s="52" t="s">
        <v>145</v>
      </c>
      <c r="E39" s="52" t="s">
        <v>144</v>
      </c>
      <c r="F39" s="52" t="s">
        <v>794</v>
      </c>
      <c r="G39" s="51" t="s">
        <v>793</v>
      </c>
      <c r="H39" s="50">
        <v>3</v>
      </c>
      <c r="I39" s="50">
        <v>179</v>
      </c>
      <c r="J39" s="50">
        <v>55</v>
      </c>
      <c r="K39" s="53">
        <f>Kota_otus2[[#This Row],[BWTP]]/H$345</f>
        <v>1.2E-4</v>
      </c>
      <c r="L39" s="53">
        <f>Kota_otus2[[#This Row],[WTP]]/I$345</f>
        <v>7.1599999999999997E-3</v>
      </c>
      <c r="M39" s="53">
        <f>Kota_otus2[[#This Row],[STP]]/J$345</f>
        <v>2.2000000000000001E-3</v>
      </c>
    </row>
    <row r="40" spans="1:13" x14ac:dyDescent="0.35">
      <c r="A40" s="52">
        <v>291</v>
      </c>
      <c r="B40" s="52" t="s">
        <v>88</v>
      </c>
      <c r="C40" s="52" t="s">
        <v>792</v>
      </c>
      <c r="D40" s="52" t="s">
        <v>791</v>
      </c>
      <c r="E40" s="52" t="s">
        <v>790</v>
      </c>
      <c r="F40" s="52" t="s">
        <v>789</v>
      </c>
      <c r="G40" s="51" t="s">
        <v>788</v>
      </c>
      <c r="H40" s="50">
        <v>3</v>
      </c>
      <c r="I40" s="50">
        <v>20</v>
      </c>
      <c r="J40" s="50">
        <v>4</v>
      </c>
      <c r="K40" s="53">
        <f>Kota_otus2[[#This Row],[BWTP]]/H$345</f>
        <v>1.2E-4</v>
      </c>
      <c r="L40" s="53">
        <f>Kota_otus2[[#This Row],[WTP]]/I$345</f>
        <v>8.0000000000000004E-4</v>
      </c>
      <c r="M40" s="53">
        <f>Kota_otus2[[#This Row],[STP]]/J$345</f>
        <v>1.6000000000000001E-4</v>
      </c>
    </row>
    <row r="41" spans="1:13" x14ac:dyDescent="0.35">
      <c r="A41" s="52">
        <v>223</v>
      </c>
      <c r="B41" s="52" t="s">
        <v>88</v>
      </c>
      <c r="C41" s="52" t="s">
        <v>97</v>
      </c>
      <c r="D41" s="52" t="s">
        <v>336</v>
      </c>
      <c r="E41" s="52" t="s">
        <v>559</v>
      </c>
      <c r="F41" s="52" t="s">
        <v>787</v>
      </c>
      <c r="G41" s="51" t="s">
        <v>786</v>
      </c>
      <c r="H41" s="50">
        <v>32</v>
      </c>
      <c r="I41" s="50">
        <v>4</v>
      </c>
      <c r="J41" s="50">
        <v>0</v>
      </c>
      <c r="K41" s="53">
        <f>Kota_otus2[[#This Row],[BWTP]]/H$345</f>
        <v>1.2800000000000001E-3</v>
      </c>
      <c r="L41" s="53">
        <f>Kota_otus2[[#This Row],[WTP]]/I$345</f>
        <v>1.6000000000000001E-4</v>
      </c>
      <c r="M41" s="53">
        <f>Kota_otus2[[#This Row],[STP]]/J$345</f>
        <v>0</v>
      </c>
    </row>
    <row r="42" spans="1:13" x14ac:dyDescent="0.35">
      <c r="A42" s="52">
        <v>253</v>
      </c>
      <c r="B42" s="52" t="s">
        <v>88</v>
      </c>
      <c r="C42" s="52" t="s">
        <v>785</v>
      </c>
      <c r="D42" s="52" t="s">
        <v>784</v>
      </c>
      <c r="E42" s="52" t="s">
        <v>783</v>
      </c>
      <c r="F42" s="52" t="s">
        <v>782</v>
      </c>
      <c r="G42" s="51" t="s">
        <v>781</v>
      </c>
      <c r="H42" s="50">
        <v>23</v>
      </c>
      <c r="I42" s="50">
        <v>5</v>
      </c>
      <c r="J42" s="50">
        <v>18</v>
      </c>
      <c r="K42" s="53">
        <f>Kota_otus2[[#This Row],[BWTP]]/H$345</f>
        <v>9.2000000000000003E-4</v>
      </c>
      <c r="L42" s="53">
        <f>Kota_otus2[[#This Row],[WTP]]/I$345</f>
        <v>2.0000000000000001E-4</v>
      </c>
      <c r="M42" s="53">
        <f>Kota_otus2[[#This Row],[STP]]/J$345</f>
        <v>7.2000000000000005E-4</v>
      </c>
    </row>
    <row r="43" spans="1:13" x14ac:dyDescent="0.35">
      <c r="A43" s="52">
        <v>300</v>
      </c>
      <c r="B43" s="52" t="s">
        <v>88</v>
      </c>
      <c r="C43" s="52" t="s">
        <v>476</v>
      </c>
      <c r="D43" s="52" t="s">
        <v>780</v>
      </c>
      <c r="E43" s="52" t="s">
        <v>779</v>
      </c>
      <c r="F43" s="52" t="s">
        <v>778</v>
      </c>
      <c r="G43" s="51" t="s">
        <v>777</v>
      </c>
      <c r="H43" s="50">
        <v>1</v>
      </c>
      <c r="I43" s="50">
        <v>12</v>
      </c>
      <c r="J43" s="50">
        <v>19</v>
      </c>
      <c r="K43" s="53">
        <f>Kota_otus2[[#This Row],[BWTP]]/H$345</f>
        <v>4.0000000000000003E-5</v>
      </c>
      <c r="L43" s="53">
        <f>Kota_otus2[[#This Row],[WTP]]/I$345</f>
        <v>4.8000000000000001E-4</v>
      </c>
      <c r="M43" s="53">
        <f>Kota_otus2[[#This Row],[STP]]/J$345</f>
        <v>7.6000000000000004E-4</v>
      </c>
    </row>
    <row r="44" spans="1:13" x14ac:dyDescent="0.35">
      <c r="A44" s="52">
        <v>216</v>
      </c>
      <c r="B44" s="52" t="s">
        <v>88</v>
      </c>
      <c r="C44" s="52" t="s">
        <v>476</v>
      </c>
      <c r="D44" s="52" t="s">
        <v>776</v>
      </c>
      <c r="E44" s="52" t="s">
        <v>775</v>
      </c>
      <c r="F44" s="52" t="s">
        <v>774</v>
      </c>
      <c r="G44" s="51" t="s">
        <v>773</v>
      </c>
      <c r="H44" s="50">
        <v>37</v>
      </c>
      <c r="I44" s="50">
        <v>1</v>
      </c>
      <c r="J44" s="50">
        <v>1</v>
      </c>
      <c r="K44" s="53">
        <f>Kota_otus2[[#This Row],[BWTP]]/H$345</f>
        <v>1.48E-3</v>
      </c>
      <c r="L44" s="53">
        <f>Kota_otus2[[#This Row],[WTP]]/I$345</f>
        <v>4.0000000000000003E-5</v>
      </c>
      <c r="M44" s="53">
        <f>Kota_otus2[[#This Row],[STP]]/J$345</f>
        <v>4.0000000000000003E-5</v>
      </c>
    </row>
    <row r="45" spans="1:13" x14ac:dyDescent="0.35">
      <c r="A45" s="52">
        <v>248</v>
      </c>
      <c r="B45" s="52" t="s">
        <v>88</v>
      </c>
      <c r="C45" s="52" t="s">
        <v>753</v>
      </c>
      <c r="D45" s="52" t="s">
        <v>772</v>
      </c>
      <c r="E45" s="52" t="s">
        <v>771</v>
      </c>
      <c r="F45" s="52" t="s">
        <v>770</v>
      </c>
      <c r="G45" s="51" t="s">
        <v>769</v>
      </c>
      <c r="H45" s="50">
        <v>9</v>
      </c>
      <c r="I45" s="50">
        <v>8</v>
      </c>
      <c r="J45" s="50">
        <v>9</v>
      </c>
      <c r="K45" s="53">
        <f>Kota_otus2[[#This Row],[BWTP]]/H$345</f>
        <v>3.6000000000000002E-4</v>
      </c>
      <c r="L45" s="53">
        <f>Kota_otus2[[#This Row],[WTP]]/I$345</f>
        <v>3.2000000000000003E-4</v>
      </c>
      <c r="M45" s="53">
        <f>Kota_otus2[[#This Row],[STP]]/J$345</f>
        <v>3.6000000000000002E-4</v>
      </c>
    </row>
    <row r="46" spans="1:13" x14ac:dyDescent="0.35">
      <c r="A46" s="52">
        <v>195</v>
      </c>
      <c r="B46" s="52" t="s">
        <v>88</v>
      </c>
      <c r="C46" s="52" t="s">
        <v>285</v>
      </c>
      <c r="D46" s="52" t="s">
        <v>744</v>
      </c>
      <c r="E46" s="52" t="s">
        <v>743</v>
      </c>
      <c r="F46" s="52" t="s">
        <v>768</v>
      </c>
      <c r="G46" s="51" t="s">
        <v>767</v>
      </c>
      <c r="H46" s="50">
        <v>3</v>
      </c>
      <c r="I46" s="50">
        <v>0</v>
      </c>
      <c r="J46" s="50">
        <v>45</v>
      </c>
      <c r="K46" s="53">
        <f>Kota_otus2[[#This Row],[BWTP]]/H$345</f>
        <v>1.2E-4</v>
      </c>
      <c r="L46" s="53">
        <f>Kota_otus2[[#This Row],[WTP]]/I$345</f>
        <v>0</v>
      </c>
      <c r="M46" s="53">
        <f>Kota_otus2[[#This Row],[STP]]/J$345</f>
        <v>1.8E-3</v>
      </c>
    </row>
    <row r="47" spans="1:13" x14ac:dyDescent="0.35">
      <c r="A47" s="52">
        <v>221</v>
      </c>
      <c r="B47" s="52" t="s">
        <v>88</v>
      </c>
      <c r="C47" s="52" t="s">
        <v>476</v>
      </c>
      <c r="D47" s="52" t="s">
        <v>766</v>
      </c>
      <c r="E47" s="52" t="s">
        <v>765</v>
      </c>
      <c r="F47" s="52" t="s">
        <v>764</v>
      </c>
      <c r="G47" s="51" t="s">
        <v>763</v>
      </c>
      <c r="H47" s="50">
        <v>44</v>
      </c>
      <c r="I47" s="50">
        <v>3</v>
      </c>
      <c r="J47" s="50">
        <v>0</v>
      </c>
      <c r="K47" s="53">
        <f>Kota_otus2[[#This Row],[BWTP]]/H$345</f>
        <v>1.7600000000000001E-3</v>
      </c>
      <c r="L47" s="53">
        <f>Kota_otus2[[#This Row],[WTP]]/I$345</f>
        <v>1.2E-4</v>
      </c>
      <c r="M47" s="53">
        <f>Kota_otus2[[#This Row],[STP]]/J$345</f>
        <v>0</v>
      </c>
    </row>
    <row r="48" spans="1:13" x14ac:dyDescent="0.35">
      <c r="A48" s="52">
        <v>186</v>
      </c>
      <c r="B48" s="52" t="s">
        <v>88</v>
      </c>
      <c r="C48" s="52" t="s">
        <v>753</v>
      </c>
      <c r="D48" s="52" t="s">
        <v>752</v>
      </c>
      <c r="E48" s="52" t="s">
        <v>762</v>
      </c>
      <c r="F48" s="52" t="s">
        <v>761</v>
      </c>
      <c r="G48" s="51" t="s">
        <v>760</v>
      </c>
      <c r="H48" s="50">
        <v>19</v>
      </c>
      <c r="I48" s="50">
        <v>23</v>
      </c>
      <c r="J48" s="50">
        <v>16</v>
      </c>
      <c r="K48" s="53">
        <f>Kota_otus2[[#This Row],[BWTP]]/H$345</f>
        <v>7.6000000000000004E-4</v>
      </c>
      <c r="L48" s="53">
        <f>Kota_otus2[[#This Row],[WTP]]/I$345</f>
        <v>9.2000000000000003E-4</v>
      </c>
      <c r="M48" s="53">
        <f>Kota_otus2[[#This Row],[STP]]/J$345</f>
        <v>6.4000000000000005E-4</v>
      </c>
    </row>
    <row r="49" spans="1:13" x14ac:dyDescent="0.35">
      <c r="A49" s="52">
        <v>102</v>
      </c>
      <c r="B49" s="52" t="s">
        <v>88</v>
      </c>
      <c r="C49" s="52" t="s">
        <v>415</v>
      </c>
      <c r="D49" s="52" t="s">
        <v>759</v>
      </c>
      <c r="E49" s="52" t="s">
        <v>758</v>
      </c>
      <c r="F49" s="52" t="s">
        <v>757</v>
      </c>
      <c r="G49" s="51" t="s">
        <v>756</v>
      </c>
      <c r="H49" s="50">
        <v>28</v>
      </c>
      <c r="I49" s="50">
        <v>56</v>
      </c>
      <c r="J49" s="50">
        <v>32</v>
      </c>
      <c r="K49" s="53">
        <f>Kota_otus2[[#This Row],[BWTP]]/H$345</f>
        <v>1.1199999999999999E-3</v>
      </c>
      <c r="L49" s="53">
        <f>Kota_otus2[[#This Row],[WTP]]/I$345</f>
        <v>2.2399999999999998E-3</v>
      </c>
      <c r="M49" s="53">
        <f>Kota_otus2[[#This Row],[STP]]/J$345</f>
        <v>1.2800000000000001E-3</v>
      </c>
    </row>
    <row r="50" spans="1:13" x14ac:dyDescent="0.35">
      <c r="A50" s="52">
        <v>71</v>
      </c>
      <c r="B50" s="52" t="s">
        <v>88</v>
      </c>
      <c r="C50" s="52" t="s">
        <v>285</v>
      </c>
      <c r="D50" s="52" t="s">
        <v>460</v>
      </c>
      <c r="E50" s="52" t="s">
        <v>459</v>
      </c>
      <c r="F50" s="52" t="s">
        <v>755</v>
      </c>
      <c r="G50" s="51" t="s">
        <v>754</v>
      </c>
      <c r="H50" s="50">
        <v>73</v>
      </c>
      <c r="I50" s="50">
        <v>115</v>
      </c>
      <c r="J50" s="50">
        <v>32</v>
      </c>
      <c r="K50" s="53">
        <f>Kota_otus2[[#This Row],[BWTP]]/H$345</f>
        <v>2.9199999999999999E-3</v>
      </c>
      <c r="L50" s="53">
        <f>Kota_otus2[[#This Row],[WTP]]/I$345</f>
        <v>4.5999999999999999E-3</v>
      </c>
      <c r="M50" s="53">
        <f>Kota_otus2[[#This Row],[STP]]/J$345</f>
        <v>1.2800000000000001E-3</v>
      </c>
    </row>
    <row r="51" spans="1:13" x14ac:dyDescent="0.35">
      <c r="A51" s="52">
        <v>193</v>
      </c>
      <c r="B51" s="52" t="s">
        <v>88</v>
      </c>
      <c r="C51" s="52" t="s">
        <v>753</v>
      </c>
      <c r="D51" s="52" t="s">
        <v>752</v>
      </c>
      <c r="E51" s="52" t="s">
        <v>751</v>
      </c>
      <c r="F51" s="52" t="s">
        <v>750</v>
      </c>
      <c r="G51" s="51" t="s">
        <v>749</v>
      </c>
      <c r="H51" s="50">
        <v>22</v>
      </c>
      <c r="I51" s="50">
        <v>14</v>
      </c>
      <c r="J51" s="50">
        <v>22</v>
      </c>
      <c r="K51" s="53">
        <f>Kota_otus2[[#This Row],[BWTP]]/H$345</f>
        <v>8.8000000000000003E-4</v>
      </c>
      <c r="L51" s="53">
        <f>Kota_otus2[[#This Row],[WTP]]/I$345</f>
        <v>5.5999999999999995E-4</v>
      </c>
      <c r="M51" s="53">
        <f>Kota_otus2[[#This Row],[STP]]/J$345</f>
        <v>8.8000000000000003E-4</v>
      </c>
    </row>
    <row r="52" spans="1:13" x14ac:dyDescent="0.35">
      <c r="A52" s="52">
        <v>30</v>
      </c>
      <c r="B52" s="52" t="s">
        <v>88</v>
      </c>
      <c r="C52" s="52" t="s">
        <v>285</v>
      </c>
      <c r="D52" s="52" t="s">
        <v>748</v>
      </c>
      <c r="E52" s="52" t="s">
        <v>747</v>
      </c>
      <c r="F52" s="52" t="s">
        <v>746</v>
      </c>
      <c r="G52" s="51" t="s">
        <v>745</v>
      </c>
      <c r="H52" s="50">
        <v>36</v>
      </c>
      <c r="I52" s="50">
        <v>185</v>
      </c>
      <c r="J52" s="50">
        <v>265</v>
      </c>
      <c r="K52" s="53">
        <f>Kota_otus2[[#This Row],[BWTP]]/H$345</f>
        <v>1.4400000000000001E-3</v>
      </c>
      <c r="L52" s="53">
        <f>Kota_otus2[[#This Row],[WTP]]/I$345</f>
        <v>7.4000000000000003E-3</v>
      </c>
      <c r="M52" s="53">
        <f>Kota_otus2[[#This Row],[STP]]/J$345</f>
        <v>1.06E-2</v>
      </c>
    </row>
    <row r="53" spans="1:13" x14ac:dyDescent="0.35">
      <c r="A53" s="52">
        <v>316</v>
      </c>
      <c r="B53" s="52" t="s">
        <v>88</v>
      </c>
      <c r="C53" s="52" t="s">
        <v>285</v>
      </c>
      <c r="D53" s="52" t="s">
        <v>744</v>
      </c>
      <c r="E53" s="52" t="s">
        <v>743</v>
      </c>
      <c r="F53" s="52" t="s">
        <v>742</v>
      </c>
      <c r="G53" s="51" t="s">
        <v>741</v>
      </c>
      <c r="H53" s="50">
        <v>2</v>
      </c>
      <c r="I53" s="50">
        <v>19</v>
      </c>
      <c r="J53" s="50">
        <v>11</v>
      </c>
      <c r="K53" s="53">
        <f>Kota_otus2[[#This Row],[BWTP]]/H$345</f>
        <v>8.0000000000000007E-5</v>
      </c>
      <c r="L53" s="53">
        <f>Kota_otus2[[#This Row],[WTP]]/I$345</f>
        <v>7.6000000000000004E-4</v>
      </c>
      <c r="M53" s="53">
        <f>Kota_otus2[[#This Row],[STP]]/J$345</f>
        <v>4.4000000000000002E-4</v>
      </c>
    </row>
    <row r="54" spans="1:13" x14ac:dyDescent="0.35">
      <c r="A54" s="52">
        <v>170</v>
      </c>
      <c r="B54" s="52" t="s">
        <v>88</v>
      </c>
      <c r="C54" s="52" t="s">
        <v>415</v>
      </c>
      <c r="D54" s="52" t="s">
        <v>414</v>
      </c>
      <c r="E54" s="52" t="s">
        <v>413</v>
      </c>
      <c r="F54" s="52" t="s">
        <v>740</v>
      </c>
      <c r="G54" s="51" t="s">
        <v>739</v>
      </c>
      <c r="H54" s="50">
        <v>50</v>
      </c>
      <c r="I54" s="50">
        <v>1</v>
      </c>
      <c r="J54" s="50">
        <v>0</v>
      </c>
      <c r="K54" s="53">
        <f>Kota_otus2[[#This Row],[BWTP]]/H$345</f>
        <v>2E-3</v>
      </c>
      <c r="L54" s="53">
        <f>Kota_otus2[[#This Row],[WTP]]/I$345</f>
        <v>4.0000000000000003E-5</v>
      </c>
      <c r="M54" s="53">
        <f>Kota_otus2[[#This Row],[STP]]/J$345</f>
        <v>0</v>
      </c>
    </row>
    <row r="55" spans="1:13" x14ac:dyDescent="0.35">
      <c r="A55" s="52">
        <v>332</v>
      </c>
      <c r="B55" s="52" t="s">
        <v>88</v>
      </c>
      <c r="C55" s="52" t="s">
        <v>285</v>
      </c>
      <c r="D55" s="52" t="s">
        <v>732</v>
      </c>
      <c r="E55" s="52" t="s">
        <v>731</v>
      </c>
      <c r="F55" s="52" t="s">
        <v>738</v>
      </c>
      <c r="G55" s="51" t="s">
        <v>737</v>
      </c>
      <c r="H55" s="50">
        <v>13</v>
      </c>
      <c r="I55" s="50">
        <v>0</v>
      </c>
      <c r="J55" s="50">
        <v>0</v>
      </c>
      <c r="K55" s="53">
        <f>Kota_otus2[[#This Row],[BWTP]]/H$345</f>
        <v>5.1999999999999995E-4</v>
      </c>
      <c r="L55" s="53">
        <f>Kota_otus2[[#This Row],[WTP]]/I$345</f>
        <v>0</v>
      </c>
      <c r="M55" s="53">
        <f>Kota_otus2[[#This Row],[STP]]/J$345</f>
        <v>0</v>
      </c>
    </row>
    <row r="56" spans="1:13" x14ac:dyDescent="0.35">
      <c r="A56" s="52">
        <v>229</v>
      </c>
      <c r="B56" s="52" t="s">
        <v>88</v>
      </c>
      <c r="C56" s="52" t="s">
        <v>415</v>
      </c>
      <c r="D56" s="52" t="s">
        <v>419</v>
      </c>
      <c r="E56" s="52" t="s">
        <v>418</v>
      </c>
      <c r="F56" s="52" t="s">
        <v>736</v>
      </c>
      <c r="G56" s="51" t="s">
        <v>735</v>
      </c>
      <c r="H56" s="50">
        <v>46</v>
      </c>
      <c r="I56" s="50">
        <v>0</v>
      </c>
      <c r="J56" s="50">
        <v>1</v>
      </c>
      <c r="K56" s="53">
        <f>Kota_otus2[[#This Row],[BWTP]]/H$345</f>
        <v>1.8400000000000001E-3</v>
      </c>
      <c r="L56" s="53">
        <f>Kota_otus2[[#This Row],[WTP]]/I$345</f>
        <v>0</v>
      </c>
      <c r="M56" s="53">
        <f>Kota_otus2[[#This Row],[STP]]/J$345</f>
        <v>4.0000000000000003E-5</v>
      </c>
    </row>
    <row r="57" spans="1:13" x14ac:dyDescent="0.35">
      <c r="A57" s="52">
        <v>292</v>
      </c>
      <c r="B57" s="52" t="s">
        <v>88</v>
      </c>
      <c r="C57" s="52" t="s">
        <v>285</v>
      </c>
      <c r="D57" s="52" t="s">
        <v>732</v>
      </c>
      <c r="E57" s="52" t="s">
        <v>731</v>
      </c>
      <c r="F57" s="52" t="s">
        <v>734</v>
      </c>
      <c r="G57" s="51" t="s">
        <v>733</v>
      </c>
      <c r="H57" s="50">
        <v>25</v>
      </c>
      <c r="I57" s="50">
        <v>2</v>
      </c>
      <c r="J57" s="50">
        <v>0</v>
      </c>
      <c r="K57" s="53">
        <f>Kota_otus2[[#This Row],[BWTP]]/H$345</f>
        <v>1E-3</v>
      </c>
      <c r="L57" s="53">
        <f>Kota_otus2[[#This Row],[WTP]]/I$345</f>
        <v>8.0000000000000007E-5</v>
      </c>
      <c r="M57" s="53">
        <f>Kota_otus2[[#This Row],[STP]]/J$345</f>
        <v>0</v>
      </c>
    </row>
    <row r="58" spans="1:13" x14ac:dyDescent="0.35">
      <c r="A58" s="52">
        <v>306</v>
      </c>
      <c r="B58" s="52" t="s">
        <v>88</v>
      </c>
      <c r="C58" s="52" t="s">
        <v>285</v>
      </c>
      <c r="D58" s="52" t="s">
        <v>732</v>
      </c>
      <c r="E58" s="52" t="s">
        <v>731</v>
      </c>
      <c r="F58" s="52" t="s">
        <v>734</v>
      </c>
      <c r="G58" s="51" t="s">
        <v>733</v>
      </c>
      <c r="H58" s="50">
        <v>5</v>
      </c>
      <c r="I58" s="50">
        <v>12</v>
      </c>
      <c r="J58" s="50">
        <v>18</v>
      </c>
      <c r="K58" s="53">
        <f>Kota_otus2[[#This Row],[BWTP]]/H$345</f>
        <v>2.0000000000000001E-4</v>
      </c>
      <c r="L58" s="53">
        <f>Kota_otus2[[#This Row],[WTP]]/I$345</f>
        <v>4.8000000000000001E-4</v>
      </c>
      <c r="M58" s="53">
        <f>Kota_otus2[[#This Row],[STP]]/J$345</f>
        <v>7.2000000000000005E-4</v>
      </c>
    </row>
    <row r="59" spans="1:13" x14ac:dyDescent="0.35">
      <c r="A59" s="52">
        <v>95</v>
      </c>
      <c r="B59" s="52" t="s">
        <v>88</v>
      </c>
      <c r="C59" s="52" t="s">
        <v>285</v>
      </c>
      <c r="D59" s="52" t="s">
        <v>732</v>
      </c>
      <c r="E59" s="52" t="s">
        <v>731</v>
      </c>
      <c r="F59" s="52" t="s">
        <v>730</v>
      </c>
      <c r="G59" s="51" t="s">
        <v>729</v>
      </c>
      <c r="H59" s="50">
        <v>28</v>
      </c>
      <c r="I59" s="50">
        <v>87</v>
      </c>
      <c r="J59" s="50">
        <v>23</v>
      </c>
      <c r="K59" s="53">
        <f>Kota_otus2[[#This Row],[BWTP]]/H$345</f>
        <v>1.1199999999999999E-3</v>
      </c>
      <c r="L59" s="53">
        <f>Kota_otus2[[#This Row],[WTP]]/I$345</f>
        <v>3.48E-3</v>
      </c>
      <c r="M59" s="53">
        <f>Kota_otus2[[#This Row],[STP]]/J$345</f>
        <v>9.2000000000000003E-4</v>
      </c>
    </row>
    <row r="60" spans="1:13" x14ac:dyDescent="0.35">
      <c r="A60" s="52">
        <v>331</v>
      </c>
      <c r="B60" s="52" t="s">
        <v>88</v>
      </c>
      <c r="C60" s="52" t="s">
        <v>415</v>
      </c>
      <c r="D60" s="52" t="s">
        <v>419</v>
      </c>
      <c r="E60" s="52" t="s">
        <v>418</v>
      </c>
      <c r="F60" s="52" t="s">
        <v>728</v>
      </c>
      <c r="G60" s="51" t="s">
        <v>727</v>
      </c>
      <c r="H60" s="50">
        <v>1</v>
      </c>
      <c r="I60" s="50">
        <v>2</v>
      </c>
      <c r="J60" s="50">
        <v>16</v>
      </c>
      <c r="K60" s="53">
        <f>Kota_otus2[[#This Row],[BWTP]]/H$345</f>
        <v>4.0000000000000003E-5</v>
      </c>
      <c r="L60" s="53">
        <f>Kota_otus2[[#This Row],[WTP]]/I$345</f>
        <v>8.0000000000000007E-5</v>
      </c>
      <c r="M60" s="53">
        <f>Kota_otus2[[#This Row],[STP]]/J$345</f>
        <v>6.4000000000000005E-4</v>
      </c>
    </row>
    <row r="61" spans="1:13" x14ac:dyDescent="0.35">
      <c r="A61" s="52">
        <v>116</v>
      </c>
      <c r="B61" s="52" t="s">
        <v>88</v>
      </c>
      <c r="C61" s="52" t="s">
        <v>285</v>
      </c>
      <c r="D61" s="52" t="s">
        <v>460</v>
      </c>
      <c r="E61" s="52" t="s">
        <v>459</v>
      </c>
      <c r="F61" s="52" t="s">
        <v>726</v>
      </c>
      <c r="G61" s="51" t="s">
        <v>725</v>
      </c>
      <c r="H61" s="50">
        <v>0</v>
      </c>
      <c r="I61" s="50">
        <v>150</v>
      </c>
      <c r="J61" s="50">
        <v>0</v>
      </c>
      <c r="K61" s="53">
        <f>Kota_otus2[[#This Row],[BWTP]]/H$345</f>
        <v>0</v>
      </c>
      <c r="L61" s="53">
        <f>Kota_otus2[[#This Row],[WTP]]/I$345</f>
        <v>6.0000000000000001E-3</v>
      </c>
      <c r="M61" s="53">
        <f>Kota_otus2[[#This Row],[STP]]/J$345</f>
        <v>0</v>
      </c>
    </row>
    <row r="62" spans="1:13" x14ac:dyDescent="0.35">
      <c r="A62" s="52">
        <v>69</v>
      </c>
      <c r="B62" s="52" t="s">
        <v>88</v>
      </c>
      <c r="C62" s="52" t="s">
        <v>415</v>
      </c>
      <c r="D62" s="52" t="s">
        <v>414</v>
      </c>
      <c r="E62" s="52" t="s">
        <v>724</v>
      </c>
      <c r="F62" s="52" t="s">
        <v>723</v>
      </c>
      <c r="G62" s="51" t="s">
        <v>722</v>
      </c>
      <c r="H62" s="50">
        <v>165</v>
      </c>
      <c r="I62" s="50">
        <v>0</v>
      </c>
      <c r="J62" s="50">
        <v>0</v>
      </c>
      <c r="K62" s="53">
        <f>Kota_otus2[[#This Row],[BWTP]]/H$345</f>
        <v>6.6E-3</v>
      </c>
      <c r="L62" s="53">
        <f>Kota_otus2[[#This Row],[WTP]]/I$345</f>
        <v>0</v>
      </c>
      <c r="M62" s="53">
        <f>Kota_otus2[[#This Row],[STP]]/J$345</f>
        <v>0</v>
      </c>
    </row>
    <row r="63" spans="1:13" x14ac:dyDescent="0.35">
      <c r="A63" s="52">
        <v>264</v>
      </c>
      <c r="B63" s="52" t="s">
        <v>88</v>
      </c>
      <c r="C63" s="52" t="s">
        <v>285</v>
      </c>
      <c r="D63" s="52" t="s">
        <v>284</v>
      </c>
      <c r="E63" s="52" t="s">
        <v>283</v>
      </c>
      <c r="F63" s="52" t="s">
        <v>721</v>
      </c>
      <c r="G63" s="51" t="s">
        <v>720</v>
      </c>
      <c r="H63" s="50">
        <v>35</v>
      </c>
      <c r="I63" s="50">
        <v>0</v>
      </c>
      <c r="J63" s="50">
        <v>0</v>
      </c>
      <c r="K63" s="53">
        <f>Kota_otus2[[#This Row],[BWTP]]/H$345</f>
        <v>1.4E-3</v>
      </c>
      <c r="L63" s="53">
        <f>Kota_otus2[[#This Row],[WTP]]/I$345</f>
        <v>0</v>
      </c>
      <c r="M63" s="53">
        <f>Kota_otus2[[#This Row],[STP]]/J$345</f>
        <v>0</v>
      </c>
    </row>
    <row r="64" spans="1:13" x14ac:dyDescent="0.35">
      <c r="A64" s="52">
        <v>172</v>
      </c>
      <c r="B64" s="52" t="s">
        <v>88</v>
      </c>
      <c r="C64" s="52" t="s">
        <v>285</v>
      </c>
      <c r="D64" s="52" t="s">
        <v>460</v>
      </c>
      <c r="E64" s="52" t="s">
        <v>459</v>
      </c>
      <c r="F64" s="52" t="s">
        <v>719</v>
      </c>
      <c r="G64" s="51" t="s">
        <v>718</v>
      </c>
      <c r="H64" s="50">
        <v>61</v>
      </c>
      <c r="I64" s="50">
        <v>6</v>
      </c>
      <c r="J64" s="50">
        <v>1</v>
      </c>
      <c r="K64" s="53">
        <f>Kota_otus2[[#This Row],[BWTP]]/H$345</f>
        <v>2.4399999999999999E-3</v>
      </c>
      <c r="L64" s="53">
        <f>Kota_otus2[[#This Row],[WTP]]/I$345</f>
        <v>2.4000000000000001E-4</v>
      </c>
      <c r="M64" s="53">
        <f>Kota_otus2[[#This Row],[STP]]/J$345</f>
        <v>4.0000000000000003E-5</v>
      </c>
    </row>
    <row r="65" spans="1:13" x14ac:dyDescent="0.35">
      <c r="A65" s="52">
        <v>158</v>
      </c>
      <c r="B65" s="52" t="s">
        <v>88</v>
      </c>
      <c r="C65" s="52" t="s">
        <v>114</v>
      </c>
      <c r="D65" s="52" t="s">
        <v>136</v>
      </c>
      <c r="E65" s="52" t="s">
        <v>637</v>
      </c>
      <c r="F65" s="52" t="s">
        <v>717</v>
      </c>
      <c r="G65" s="51" t="s">
        <v>716</v>
      </c>
      <c r="H65" s="50">
        <v>9</v>
      </c>
      <c r="I65" s="50">
        <v>32</v>
      </c>
      <c r="J65" s="50">
        <v>2</v>
      </c>
      <c r="K65" s="53">
        <f>Kota_otus2[[#This Row],[BWTP]]/H$345</f>
        <v>3.6000000000000002E-4</v>
      </c>
      <c r="L65" s="53">
        <f>Kota_otus2[[#This Row],[WTP]]/I$345</f>
        <v>1.2800000000000001E-3</v>
      </c>
      <c r="M65" s="53">
        <f>Kota_otus2[[#This Row],[STP]]/J$345</f>
        <v>8.0000000000000007E-5</v>
      </c>
    </row>
    <row r="66" spans="1:13" x14ac:dyDescent="0.35">
      <c r="A66" s="52">
        <v>246</v>
      </c>
      <c r="B66" s="52" t="s">
        <v>88</v>
      </c>
      <c r="C66" s="52" t="s">
        <v>114</v>
      </c>
      <c r="D66" s="52" t="s">
        <v>136</v>
      </c>
      <c r="E66" s="52" t="s">
        <v>637</v>
      </c>
      <c r="F66" s="52" t="s">
        <v>717</v>
      </c>
      <c r="G66" s="51" t="s">
        <v>716</v>
      </c>
      <c r="H66" s="50">
        <v>39</v>
      </c>
      <c r="I66" s="50">
        <v>0</v>
      </c>
      <c r="J66" s="50">
        <v>0</v>
      </c>
      <c r="K66" s="53">
        <f>Kota_otus2[[#This Row],[BWTP]]/H$345</f>
        <v>1.56E-3</v>
      </c>
      <c r="L66" s="53">
        <f>Kota_otus2[[#This Row],[WTP]]/I$345</f>
        <v>0</v>
      </c>
      <c r="M66" s="53">
        <f>Kota_otus2[[#This Row],[STP]]/J$345</f>
        <v>0</v>
      </c>
    </row>
    <row r="67" spans="1:13" x14ac:dyDescent="0.35">
      <c r="A67" s="52">
        <v>163</v>
      </c>
      <c r="B67" s="52" t="s">
        <v>88</v>
      </c>
      <c r="C67" s="52" t="s">
        <v>285</v>
      </c>
      <c r="D67" s="52" t="s">
        <v>284</v>
      </c>
      <c r="E67" s="52" t="s">
        <v>283</v>
      </c>
      <c r="F67" s="52" t="s">
        <v>714</v>
      </c>
      <c r="G67" s="51" t="s">
        <v>715</v>
      </c>
      <c r="H67" s="50">
        <v>3</v>
      </c>
      <c r="I67" s="50">
        <v>13</v>
      </c>
      <c r="J67" s="50">
        <v>37</v>
      </c>
      <c r="K67" s="53">
        <f>Kota_otus2[[#This Row],[BWTP]]/H$345</f>
        <v>1.2E-4</v>
      </c>
      <c r="L67" s="53">
        <f>Kota_otus2[[#This Row],[WTP]]/I$345</f>
        <v>5.1999999999999995E-4</v>
      </c>
      <c r="M67" s="53">
        <f>Kota_otus2[[#This Row],[STP]]/J$345</f>
        <v>1.48E-3</v>
      </c>
    </row>
    <row r="68" spans="1:13" x14ac:dyDescent="0.35">
      <c r="A68" s="52">
        <v>180</v>
      </c>
      <c r="B68" s="52" t="s">
        <v>88</v>
      </c>
      <c r="C68" s="52" t="s">
        <v>285</v>
      </c>
      <c r="D68" s="52" t="s">
        <v>284</v>
      </c>
      <c r="E68" s="52" t="s">
        <v>283</v>
      </c>
      <c r="F68" s="52" t="s">
        <v>714</v>
      </c>
      <c r="G68" s="51" t="s">
        <v>713</v>
      </c>
      <c r="H68" s="50">
        <v>37</v>
      </c>
      <c r="I68" s="50">
        <v>1</v>
      </c>
      <c r="J68" s="50">
        <v>0</v>
      </c>
      <c r="K68" s="53">
        <f>Kota_otus2[[#This Row],[BWTP]]/H$345</f>
        <v>1.48E-3</v>
      </c>
      <c r="L68" s="53">
        <f>Kota_otus2[[#This Row],[WTP]]/I$345</f>
        <v>4.0000000000000003E-5</v>
      </c>
      <c r="M68" s="53">
        <f>Kota_otus2[[#This Row],[STP]]/J$345</f>
        <v>0</v>
      </c>
    </row>
    <row r="69" spans="1:13" x14ac:dyDescent="0.35">
      <c r="A69" s="52">
        <v>181</v>
      </c>
      <c r="B69" s="52" t="s">
        <v>88</v>
      </c>
      <c r="C69" s="52" t="s">
        <v>97</v>
      </c>
      <c r="D69" s="52" t="s">
        <v>261</v>
      </c>
      <c r="E69" s="52" t="s">
        <v>260</v>
      </c>
      <c r="F69" s="52" t="s">
        <v>263</v>
      </c>
      <c r="G69" s="51" t="s">
        <v>712</v>
      </c>
      <c r="H69" s="50">
        <v>1</v>
      </c>
      <c r="I69" s="50">
        <v>49</v>
      </c>
      <c r="J69" s="50">
        <v>8</v>
      </c>
      <c r="K69" s="53">
        <f>Kota_otus2[[#This Row],[BWTP]]/H$345</f>
        <v>4.0000000000000003E-5</v>
      </c>
      <c r="L69" s="53">
        <f>Kota_otus2[[#This Row],[WTP]]/I$345</f>
        <v>1.9599999999999999E-3</v>
      </c>
      <c r="M69" s="53">
        <f>Kota_otus2[[#This Row],[STP]]/J$345</f>
        <v>3.2000000000000003E-4</v>
      </c>
    </row>
    <row r="70" spans="1:13" x14ac:dyDescent="0.35">
      <c r="A70" s="52">
        <v>215</v>
      </c>
      <c r="B70" s="52" t="s">
        <v>88</v>
      </c>
      <c r="C70" s="52" t="s">
        <v>97</v>
      </c>
      <c r="D70" s="52" t="s">
        <v>261</v>
      </c>
      <c r="E70" s="52" t="s">
        <v>260</v>
      </c>
      <c r="F70" s="52" t="s">
        <v>711</v>
      </c>
      <c r="G70" s="51" t="s">
        <v>710</v>
      </c>
      <c r="H70" s="50">
        <v>10</v>
      </c>
      <c r="I70" s="50">
        <v>10</v>
      </c>
      <c r="J70" s="50">
        <v>27</v>
      </c>
      <c r="K70" s="53">
        <f>Kota_otus2[[#This Row],[BWTP]]/H$345</f>
        <v>4.0000000000000002E-4</v>
      </c>
      <c r="L70" s="53">
        <f>Kota_otus2[[#This Row],[WTP]]/I$345</f>
        <v>4.0000000000000002E-4</v>
      </c>
      <c r="M70" s="53">
        <f>Kota_otus2[[#This Row],[STP]]/J$345</f>
        <v>1.08E-3</v>
      </c>
    </row>
    <row r="71" spans="1:13" x14ac:dyDescent="0.35">
      <c r="A71" s="52">
        <v>314</v>
      </c>
      <c r="B71" s="52" t="s">
        <v>88</v>
      </c>
      <c r="C71" s="52" t="s">
        <v>97</v>
      </c>
      <c r="D71" s="52" t="s">
        <v>261</v>
      </c>
      <c r="E71" s="52" t="s">
        <v>260</v>
      </c>
      <c r="F71" s="52" t="s">
        <v>709</v>
      </c>
      <c r="G71" s="51" t="s">
        <v>708</v>
      </c>
      <c r="H71" s="50">
        <v>2</v>
      </c>
      <c r="I71" s="50">
        <v>6</v>
      </c>
      <c r="J71" s="50">
        <v>13</v>
      </c>
      <c r="K71" s="53">
        <f>Kota_otus2[[#This Row],[BWTP]]/H$345</f>
        <v>8.0000000000000007E-5</v>
      </c>
      <c r="L71" s="53">
        <f>Kota_otus2[[#This Row],[WTP]]/I$345</f>
        <v>2.4000000000000001E-4</v>
      </c>
      <c r="M71" s="53">
        <f>Kota_otus2[[#This Row],[STP]]/J$345</f>
        <v>5.1999999999999995E-4</v>
      </c>
    </row>
    <row r="72" spans="1:13" x14ac:dyDescent="0.35">
      <c r="A72" s="52">
        <v>202</v>
      </c>
      <c r="B72" s="52" t="s">
        <v>88</v>
      </c>
      <c r="C72" s="52" t="s">
        <v>97</v>
      </c>
      <c r="D72" s="52" t="s">
        <v>261</v>
      </c>
      <c r="E72" s="52" t="s">
        <v>260</v>
      </c>
      <c r="F72" s="52" t="s">
        <v>263</v>
      </c>
      <c r="G72" s="51" t="s">
        <v>707</v>
      </c>
      <c r="H72" s="50">
        <v>1</v>
      </c>
      <c r="I72" s="50">
        <v>24</v>
      </c>
      <c r="J72" s="50">
        <v>23</v>
      </c>
      <c r="K72" s="53">
        <f>Kota_otus2[[#This Row],[BWTP]]/H$345</f>
        <v>4.0000000000000003E-5</v>
      </c>
      <c r="L72" s="53">
        <f>Kota_otus2[[#This Row],[WTP]]/I$345</f>
        <v>9.6000000000000002E-4</v>
      </c>
      <c r="M72" s="53">
        <f>Kota_otus2[[#This Row],[STP]]/J$345</f>
        <v>9.2000000000000003E-4</v>
      </c>
    </row>
    <row r="73" spans="1:13" x14ac:dyDescent="0.35">
      <c r="A73" s="52">
        <v>285</v>
      </c>
      <c r="B73" s="52" t="s">
        <v>88</v>
      </c>
      <c r="C73" s="52" t="s">
        <v>97</v>
      </c>
      <c r="D73" s="52" t="s">
        <v>261</v>
      </c>
      <c r="E73" s="52" t="s">
        <v>260</v>
      </c>
      <c r="F73" s="52" t="s">
        <v>259</v>
      </c>
      <c r="G73" s="51" t="s">
        <v>706</v>
      </c>
      <c r="H73" s="50">
        <v>8</v>
      </c>
      <c r="I73" s="50">
        <v>15</v>
      </c>
      <c r="J73" s="50">
        <v>5</v>
      </c>
      <c r="K73" s="53">
        <f>Kota_otus2[[#This Row],[BWTP]]/H$345</f>
        <v>3.2000000000000003E-4</v>
      </c>
      <c r="L73" s="53">
        <f>Kota_otus2[[#This Row],[WTP]]/I$345</f>
        <v>5.9999999999999995E-4</v>
      </c>
      <c r="M73" s="53">
        <f>Kota_otus2[[#This Row],[STP]]/J$345</f>
        <v>2.0000000000000001E-4</v>
      </c>
    </row>
    <row r="74" spans="1:13" x14ac:dyDescent="0.35">
      <c r="A74" s="52">
        <v>199</v>
      </c>
      <c r="B74" s="52" t="s">
        <v>88</v>
      </c>
      <c r="C74" s="52" t="s">
        <v>705</v>
      </c>
      <c r="D74" s="52" t="s">
        <v>704</v>
      </c>
      <c r="E74" s="52" t="s">
        <v>703</v>
      </c>
      <c r="F74" s="52" t="s">
        <v>702</v>
      </c>
      <c r="G74" s="51" t="s">
        <v>701</v>
      </c>
      <c r="H74" s="50">
        <v>5</v>
      </c>
      <c r="I74" s="50">
        <v>36</v>
      </c>
      <c r="J74" s="50">
        <v>27</v>
      </c>
      <c r="K74" s="53">
        <f>Kota_otus2[[#This Row],[BWTP]]/H$345</f>
        <v>2.0000000000000001E-4</v>
      </c>
      <c r="L74" s="53">
        <f>Kota_otus2[[#This Row],[WTP]]/I$345</f>
        <v>1.4400000000000001E-3</v>
      </c>
      <c r="M74" s="53">
        <f>Kota_otus2[[#This Row],[STP]]/J$345</f>
        <v>1.08E-3</v>
      </c>
    </row>
    <row r="75" spans="1:13" x14ac:dyDescent="0.35">
      <c r="A75" s="52">
        <v>330</v>
      </c>
      <c r="B75" s="52" t="s">
        <v>88</v>
      </c>
      <c r="C75" s="52" t="s">
        <v>700</v>
      </c>
      <c r="D75" s="52" t="s">
        <v>699</v>
      </c>
      <c r="E75" s="52" t="s">
        <v>698</v>
      </c>
      <c r="F75" s="52" t="s">
        <v>697</v>
      </c>
      <c r="G75" s="51" t="s">
        <v>696</v>
      </c>
      <c r="H75" s="50">
        <v>0</v>
      </c>
      <c r="I75" s="50">
        <v>3</v>
      </c>
      <c r="J75" s="50">
        <v>17</v>
      </c>
      <c r="K75" s="53">
        <f>Kota_otus2[[#This Row],[BWTP]]/H$345</f>
        <v>0</v>
      </c>
      <c r="L75" s="53">
        <f>Kota_otus2[[#This Row],[WTP]]/I$345</f>
        <v>1.2E-4</v>
      </c>
      <c r="M75" s="53">
        <f>Kota_otus2[[#This Row],[STP]]/J$345</f>
        <v>6.8000000000000005E-4</v>
      </c>
    </row>
    <row r="76" spans="1:13" x14ac:dyDescent="0.35">
      <c r="A76" s="52">
        <v>36</v>
      </c>
      <c r="B76" s="52" t="s">
        <v>88</v>
      </c>
      <c r="C76" s="52" t="s">
        <v>695</v>
      </c>
      <c r="D76" s="52" t="s">
        <v>694</v>
      </c>
      <c r="E76" s="52" t="s">
        <v>693</v>
      </c>
      <c r="F76" s="52" t="s">
        <v>692</v>
      </c>
      <c r="G76" s="51" t="s">
        <v>691</v>
      </c>
      <c r="H76" s="50">
        <v>368</v>
      </c>
      <c r="I76" s="50">
        <v>37</v>
      </c>
      <c r="J76" s="50">
        <v>9</v>
      </c>
      <c r="K76" s="53">
        <f>Kota_otus2[[#This Row],[BWTP]]/H$345</f>
        <v>1.472E-2</v>
      </c>
      <c r="L76" s="53">
        <f>Kota_otus2[[#This Row],[WTP]]/I$345</f>
        <v>1.48E-3</v>
      </c>
      <c r="M76" s="53">
        <f>Kota_otus2[[#This Row],[STP]]/J$345</f>
        <v>3.6000000000000002E-4</v>
      </c>
    </row>
    <row r="77" spans="1:13" x14ac:dyDescent="0.35">
      <c r="A77" s="52">
        <v>252</v>
      </c>
      <c r="B77" s="52" t="s">
        <v>88</v>
      </c>
      <c r="C77" s="52" t="s">
        <v>97</v>
      </c>
      <c r="D77" s="52" t="s">
        <v>336</v>
      </c>
      <c r="E77" s="52" t="s">
        <v>559</v>
      </c>
      <c r="F77" s="52" t="s">
        <v>689</v>
      </c>
      <c r="G77" s="51" t="s">
        <v>690</v>
      </c>
      <c r="H77" s="50">
        <v>0</v>
      </c>
      <c r="I77" s="50">
        <v>33</v>
      </c>
      <c r="J77" s="50">
        <v>2</v>
      </c>
      <c r="K77" s="53">
        <f>Kota_otus2[[#This Row],[BWTP]]/H$345</f>
        <v>0</v>
      </c>
      <c r="L77" s="53">
        <f>Kota_otus2[[#This Row],[WTP]]/I$345</f>
        <v>1.32E-3</v>
      </c>
      <c r="M77" s="53">
        <f>Kota_otus2[[#This Row],[STP]]/J$345</f>
        <v>8.0000000000000007E-5</v>
      </c>
    </row>
    <row r="78" spans="1:13" x14ac:dyDescent="0.35">
      <c r="A78" s="52">
        <v>273</v>
      </c>
      <c r="B78" s="52" t="s">
        <v>88</v>
      </c>
      <c r="C78" s="52" t="s">
        <v>97</v>
      </c>
      <c r="D78" s="52" t="s">
        <v>336</v>
      </c>
      <c r="E78" s="52" t="s">
        <v>559</v>
      </c>
      <c r="F78" s="52" t="s">
        <v>689</v>
      </c>
      <c r="G78" s="51" t="s">
        <v>688</v>
      </c>
      <c r="H78" s="50">
        <v>13</v>
      </c>
      <c r="I78" s="50">
        <v>9</v>
      </c>
      <c r="J78" s="50">
        <v>13</v>
      </c>
      <c r="K78" s="53">
        <f>Kota_otus2[[#This Row],[BWTP]]/H$345</f>
        <v>5.1999999999999995E-4</v>
      </c>
      <c r="L78" s="53">
        <f>Kota_otus2[[#This Row],[WTP]]/I$345</f>
        <v>3.6000000000000002E-4</v>
      </c>
      <c r="M78" s="53">
        <f>Kota_otus2[[#This Row],[STP]]/J$345</f>
        <v>5.1999999999999995E-4</v>
      </c>
    </row>
    <row r="79" spans="1:13" x14ac:dyDescent="0.35">
      <c r="A79" s="52">
        <v>87</v>
      </c>
      <c r="B79" s="52" t="s">
        <v>88</v>
      </c>
      <c r="C79" s="52" t="s">
        <v>114</v>
      </c>
      <c r="D79" s="52" t="s">
        <v>136</v>
      </c>
      <c r="E79" s="52" t="s">
        <v>687</v>
      </c>
      <c r="F79" s="52" t="s">
        <v>686</v>
      </c>
      <c r="G79" s="51" t="s">
        <v>685</v>
      </c>
      <c r="H79" s="50">
        <v>94</v>
      </c>
      <c r="I79" s="50">
        <v>30</v>
      </c>
      <c r="J79" s="50">
        <v>18</v>
      </c>
      <c r="K79" s="53">
        <f>Kota_otus2[[#This Row],[BWTP]]/H$345</f>
        <v>3.7599999999999999E-3</v>
      </c>
      <c r="L79" s="53">
        <f>Kota_otus2[[#This Row],[WTP]]/I$345</f>
        <v>1.1999999999999999E-3</v>
      </c>
      <c r="M79" s="53">
        <f>Kota_otus2[[#This Row],[STP]]/J$345</f>
        <v>7.2000000000000005E-4</v>
      </c>
    </row>
    <row r="80" spans="1:13" x14ac:dyDescent="0.35">
      <c r="A80" s="52">
        <v>75</v>
      </c>
      <c r="B80" s="52" t="s">
        <v>88</v>
      </c>
      <c r="C80" s="52" t="s">
        <v>114</v>
      </c>
      <c r="D80" s="52" t="s">
        <v>136</v>
      </c>
      <c r="E80" s="52" t="s">
        <v>155</v>
      </c>
      <c r="F80" s="52" t="s">
        <v>684</v>
      </c>
      <c r="G80" s="51" t="s">
        <v>683</v>
      </c>
      <c r="H80" s="50">
        <v>104</v>
      </c>
      <c r="I80" s="50">
        <v>22</v>
      </c>
      <c r="J80" s="50">
        <v>58</v>
      </c>
      <c r="K80" s="53">
        <f>Kota_otus2[[#This Row],[BWTP]]/H$345</f>
        <v>4.1599999999999996E-3</v>
      </c>
      <c r="L80" s="53">
        <f>Kota_otus2[[#This Row],[WTP]]/I$345</f>
        <v>8.8000000000000003E-4</v>
      </c>
      <c r="M80" s="53">
        <f>Kota_otus2[[#This Row],[STP]]/J$345</f>
        <v>2.32E-3</v>
      </c>
    </row>
    <row r="81" spans="1:13" x14ac:dyDescent="0.35">
      <c r="A81" s="52">
        <v>164</v>
      </c>
      <c r="B81" s="52" t="s">
        <v>88</v>
      </c>
      <c r="C81" s="52" t="s">
        <v>97</v>
      </c>
      <c r="D81" s="52" t="s">
        <v>261</v>
      </c>
      <c r="E81" s="52" t="s">
        <v>682</v>
      </c>
      <c r="F81" s="52" t="s">
        <v>681</v>
      </c>
      <c r="G81" s="51" t="s">
        <v>680</v>
      </c>
      <c r="H81" s="50">
        <v>3</v>
      </c>
      <c r="I81" s="50">
        <v>13</v>
      </c>
      <c r="J81" s="50">
        <v>54</v>
      </c>
      <c r="K81" s="53">
        <f>Kota_otus2[[#This Row],[BWTP]]/H$345</f>
        <v>1.2E-4</v>
      </c>
      <c r="L81" s="53">
        <f>Kota_otus2[[#This Row],[WTP]]/I$345</f>
        <v>5.1999999999999995E-4</v>
      </c>
      <c r="M81" s="53">
        <f>Kota_otus2[[#This Row],[STP]]/J$345</f>
        <v>2.16E-3</v>
      </c>
    </row>
    <row r="82" spans="1:13" x14ac:dyDescent="0.35">
      <c r="A82" s="52">
        <v>243</v>
      </c>
      <c r="B82" s="52" t="s">
        <v>88</v>
      </c>
      <c r="C82" s="52" t="s">
        <v>679</v>
      </c>
      <c r="D82" s="52" t="s">
        <v>678</v>
      </c>
      <c r="E82" s="52" t="s">
        <v>677</v>
      </c>
      <c r="F82" s="52" t="s">
        <v>676</v>
      </c>
      <c r="G82" s="51" t="s">
        <v>675</v>
      </c>
      <c r="H82" s="50">
        <v>3</v>
      </c>
      <c r="I82" s="50">
        <v>1</v>
      </c>
      <c r="J82" s="50">
        <v>44</v>
      </c>
      <c r="K82" s="53">
        <f>Kota_otus2[[#This Row],[BWTP]]/H$345</f>
        <v>1.2E-4</v>
      </c>
      <c r="L82" s="53">
        <f>Kota_otus2[[#This Row],[WTP]]/I$345</f>
        <v>4.0000000000000003E-5</v>
      </c>
      <c r="M82" s="53">
        <f>Kota_otus2[[#This Row],[STP]]/J$345</f>
        <v>1.7600000000000001E-3</v>
      </c>
    </row>
    <row r="83" spans="1:13" x14ac:dyDescent="0.35">
      <c r="A83" s="52">
        <v>179</v>
      </c>
      <c r="B83" s="52" t="s">
        <v>88</v>
      </c>
      <c r="C83" s="52" t="s">
        <v>674</v>
      </c>
      <c r="D83" s="52" t="s">
        <v>673</v>
      </c>
      <c r="E83" s="52" t="s">
        <v>672</v>
      </c>
      <c r="F83" s="52" t="s">
        <v>671</v>
      </c>
      <c r="G83" s="51" t="s">
        <v>670</v>
      </c>
      <c r="H83" s="50">
        <v>17</v>
      </c>
      <c r="I83" s="50">
        <v>15</v>
      </c>
      <c r="J83" s="50">
        <v>15</v>
      </c>
      <c r="K83" s="53">
        <f>Kota_otus2[[#This Row],[BWTP]]/H$345</f>
        <v>6.8000000000000005E-4</v>
      </c>
      <c r="L83" s="53">
        <f>Kota_otus2[[#This Row],[WTP]]/I$345</f>
        <v>5.9999999999999995E-4</v>
      </c>
      <c r="M83" s="53">
        <f>Kota_otus2[[#This Row],[STP]]/J$345</f>
        <v>5.9999999999999995E-4</v>
      </c>
    </row>
    <row r="84" spans="1:13" x14ac:dyDescent="0.35">
      <c r="A84" s="52">
        <v>166</v>
      </c>
      <c r="B84" s="52" t="s">
        <v>88</v>
      </c>
      <c r="C84" s="52" t="s">
        <v>669</v>
      </c>
      <c r="D84" s="52" t="s">
        <v>668</v>
      </c>
      <c r="E84" s="52" t="s">
        <v>667</v>
      </c>
      <c r="F84" s="52" t="s">
        <v>666</v>
      </c>
      <c r="G84" s="51" t="s">
        <v>665</v>
      </c>
      <c r="H84" s="50">
        <v>14</v>
      </c>
      <c r="I84" s="50">
        <v>18</v>
      </c>
      <c r="J84" s="50">
        <v>38</v>
      </c>
      <c r="K84" s="53">
        <f>Kota_otus2[[#This Row],[BWTP]]/H$345</f>
        <v>5.5999999999999995E-4</v>
      </c>
      <c r="L84" s="53">
        <f>Kota_otus2[[#This Row],[WTP]]/I$345</f>
        <v>7.2000000000000005E-4</v>
      </c>
      <c r="M84" s="53">
        <f>Kota_otus2[[#This Row],[STP]]/J$345</f>
        <v>1.5200000000000001E-3</v>
      </c>
    </row>
    <row r="85" spans="1:13" x14ac:dyDescent="0.35">
      <c r="A85" s="52">
        <v>225</v>
      </c>
      <c r="B85" s="52" t="s">
        <v>88</v>
      </c>
      <c r="C85" s="52" t="s">
        <v>664</v>
      </c>
      <c r="D85" s="52" t="s">
        <v>663</v>
      </c>
      <c r="E85" s="52" t="s">
        <v>662</v>
      </c>
      <c r="F85" s="52" t="s">
        <v>661</v>
      </c>
      <c r="G85" s="51" t="s">
        <v>660</v>
      </c>
      <c r="H85" s="50">
        <v>10</v>
      </c>
      <c r="I85" s="50">
        <v>10</v>
      </c>
      <c r="J85" s="50">
        <v>19</v>
      </c>
      <c r="K85" s="53">
        <f>Kota_otus2[[#This Row],[BWTP]]/H$345</f>
        <v>4.0000000000000002E-4</v>
      </c>
      <c r="L85" s="53">
        <f>Kota_otus2[[#This Row],[WTP]]/I$345</f>
        <v>4.0000000000000002E-4</v>
      </c>
      <c r="M85" s="53">
        <f>Kota_otus2[[#This Row],[STP]]/J$345</f>
        <v>7.6000000000000004E-4</v>
      </c>
    </row>
    <row r="86" spans="1:13" x14ac:dyDescent="0.35">
      <c r="A86" s="52">
        <v>219</v>
      </c>
      <c r="B86" s="52" t="s">
        <v>88</v>
      </c>
      <c r="C86" s="52" t="s">
        <v>659</v>
      </c>
      <c r="D86" s="52" t="s">
        <v>658</v>
      </c>
      <c r="E86" s="52" t="s">
        <v>657</v>
      </c>
      <c r="F86" s="52" t="s">
        <v>656</v>
      </c>
      <c r="G86" s="51" t="s">
        <v>655</v>
      </c>
      <c r="H86" s="50">
        <v>25</v>
      </c>
      <c r="I86" s="50">
        <v>13</v>
      </c>
      <c r="J86" s="50">
        <v>0</v>
      </c>
      <c r="K86" s="53">
        <f>Kota_otus2[[#This Row],[BWTP]]/H$345</f>
        <v>1E-3</v>
      </c>
      <c r="L86" s="53">
        <f>Kota_otus2[[#This Row],[WTP]]/I$345</f>
        <v>5.1999999999999995E-4</v>
      </c>
      <c r="M86" s="53">
        <f>Kota_otus2[[#This Row],[STP]]/J$345</f>
        <v>0</v>
      </c>
    </row>
    <row r="87" spans="1:13" x14ac:dyDescent="0.35">
      <c r="A87" s="52">
        <v>301</v>
      </c>
      <c r="B87" s="52" t="s">
        <v>88</v>
      </c>
      <c r="C87" s="52" t="s">
        <v>97</v>
      </c>
      <c r="D87" s="52" t="s">
        <v>336</v>
      </c>
      <c r="E87" s="52" t="s">
        <v>513</v>
      </c>
      <c r="F87" s="52" t="s">
        <v>512</v>
      </c>
      <c r="G87" s="51" t="s">
        <v>654</v>
      </c>
      <c r="H87" s="50">
        <v>10</v>
      </c>
      <c r="I87" s="50">
        <v>3</v>
      </c>
      <c r="J87" s="50">
        <v>11</v>
      </c>
      <c r="K87" s="53">
        <f>Kota_otus2[[#This Row],[BWTP]]/H$345</f>
        <v>4.0000000000000002E-4</v>
      </c>
      <c r="L87" s="53">
        <f>Kota_otus2[[#This Row],[WTP]]/I$345</f>
        <v>1.2E-4</v>
      </c>
      <c r="M87" s="53">
        <f>Kota_otus2[[#This Row],[STP]]/J$345</f>
        <v>4.4000000000000002E-4</v>
      </c>
    </row>
    <row r="88" spans="1:13" x14ac:dyDescent="0.35">
      <c r="A88" s="52">
        <v>43</v>
      </c>
      <c r="B88" s="52" t="s">
        <v>88</v>
      </c>
      <c r="C88" s="52" t="s">
        <v>653</v>
      </c>
      <c r="D88" s="52" t="s">
        <v>652</v>
      </c>
      <c r="E88" s="52" t="s">
        <v>651</v>
      </c>
      <c r="F88" s="52" t="s">
        <v>650</v>
      </c>
      <c r="G88" s="51" t="s">
        <v>649</v>
      </c>
      <c r="H88" s="50">
        <v>107</v>
      </c>
      <c r="I88" s="50">
        <v>120</v>
      </c>
      <c r="J88" s="50">
        <v>112</v>
      </c>
      <c r="K88" s="53">
        <f>Kota_otus2[[#This Row],[BWTP]]/H$345</f>
        <v>4.28E-3</v>
      </c>
      <c r="L88" s="53">
        <f>Kota_otus2[[#This Row],[WTP]]/I$345</f>
        <v>4.7999999999999996E-3</v>
      </c>
      <c r="M88" s="53">
        <f>Kota_otus2[[#This Row],[STP]]/J$345</f>
        <v>4.4799999999999996E-3</v>
      </c>
    </row>
    <row r="89" spans="1:13" x14ac:dyDescent="0.35">
      <c r="A89" s="52">
        <v>183</v>
      </c>
      <c r="B89" s="52" t="s">
        <v>88</v>
      </c>
      <c r="C89" s="52" t="s">
        <v>415</v>
      </c>
      <c r="D89" s="52" t="s">
        <v>419</v>
      </c>
      <c r="E89" s="52" t="s">
        <v>418</v>
      </c>
      <c r="F89" s="52" t="s">
        <v>648</v>
      </c>
      <c r="G89" s="51" t="s">
        <v>647</v>
      </c>
      <c r="H89" s="50">
        <v>46</v>
      </c>
      <c r="I89" s="50">
        <v>11</v>
      </c>
      <c r="J89" s="50">
        <v>2</v>
      </c>
      <c r="K89" s="53">
        <f>Kota_otus2[[#This Row],[BWTP]]/H$345</f>
        <v>1.8400000000000001E-3</v>
      </c>
      <c r="L89" s="53">
        <f>Kota_otus2[[#This Row],[WTP]]/I$345</f>
        <v>4.4000000000000002E-4</v>
      </c>
      <c r="M89" s="53">
        <f>Kota_otus2[[#This Row],[STP]]/J$345</f>
        <v>8.0000000000000007E-5</v>
      </c>
    </row>
    <row r="90" spans="1:13" x14ac:dyDescent="0.35">
      <c r="A90" s="52">
        <v>134</v>
      </c>
      <c r="B90" s="52" t="s">
        <v>88</v>
      </c>
      <c r="C90" s="52" t="s">
        <v>644</v>
      </c>
      <c r="D90" s="52" t="s">
        <v>643</v>
      </c>
      <c r="E90" s="52" t="s">
        <v>642</v>
      </c>
      <c r="F90" s="52" t="s">
        <v>646</v>
      </c>
      <c r="G90" s="51" t="s">
        <v>645</v>
      </c>
      <c r="H90" s="50">
        <v>0</v>
      </c>
      <c r="I90" s="50">
        <v>34</v>
      </c>
      <c r="J90" s="50">
        <v>57</v>
      </c>
      <c r="K90" s="53">
        <f>Kota_otus2[[#This Row],[BWTP]]/H$345</f>
        <v>0</v>
      </c>
      <c r="L90" s="53">
        <f>Kota_otus2[[#This Row],[WTP]]/I$345</f>
        <v>1.3600000000000001E-3</v>
      </c>
      <c r="M90" s="53">
        <f>Kota_otus2[[#This Row],[STP]]/J$345</f>
        <v>2.2799999999999999E-3</v>
      </c>
    </row>
    <row r="91" spans="1:13" x14ac:dyDescent="0.35">
      <c r="A91" s="52">
        <v>16</v>
      </c>
      <c r="B91" s="52" t="s">
        <v>88</v>
      </c>
      <c r="C91" s="52" t="s">
        <v>644</v>
      </c>
      <c r="D91" s="52" t="s">
        <v>643</v>
      </c>
      <c r="E91" s="52" t="s">
        <v>642</v>
      </c>
      <c r="F91" s="52" t="s">
        <v>641</v>
      </c>
      <c r="G91" s="51" t="s">
        <v>640</v>
      </c>
      <c r="H91" s="50">
        <v>294</v>
      </c>
      <c r="I91" s="50">
        <v>185</v>
      </c>
      <c r="J91" s="50">
        <v>364</v>
      </c>
      <c r="K91" s="53">
        <f>Kota_otus2[[#This Row],[BWTP]]/H$345</f>
        <v>1.176E-2</v>
      </c>
      <c r="L91" s="53">
        <f>Kota_otus2[[#This Row],[WTP]]/I$345</f>
        <v>7.4000000000000003E-3</v>
      </c>
      <c r="M91" s="53">
        <f>Kota_otus2[[#This Row],[STP]]/J$345</f>
        <v>1.456E-2</v>
      </c>
    </row>
    <row r="92" spans="1:13" x14ac:dyDescent="0.35">
      <c r="A92" s="52">
        <v>342</v>
      </c>
      <c r="B92" s="52" t="s">
        <v>88</v>
      </c>
      <c r="C92" s="52" t="s">
        <v>114</v>
      </c>
      <c r="D92" s="52" t="s">
        <v>136</v>
      </c>
      <c r="E92" s="52" t="s">
        <v>342</v>
      </c>
      <c r="F92" s="52" t="s">
        <v>341</v>
      </c>
      <c r="G92" s="51" t="s">
        <v>639</v>
      </c>
      <c r="H92" s="50">
        <v>0</v>
      </c>
      <c r="I92" s="50">
        <v>2</v>
      </c>
      <c r="J92" s="50">
        <v>18</v>
      </c>
      <c r="K92" s="53">
        <f>Kota_otus2[[#This Row],[BWTP]]/H$345</f>
        <v>0</v>
      </c>
      <c r="L92" s="53">
        <f>Kota_otus2[[#This Row],[WTP]]/I$345</f>
        <v>8.0000000000000007E-5</v>
      </c>
      <c r="M92" s="53">
        <f>Kota_otus2[[#This Row],[STP]]/J$345</f>
        <v>7.2000000000000005E-4</v>
      </c>
    </row>
    <row r="93" spans="1:13" x14ac:dyDescent="0.35">
      <c r="A93" s="52">
        <v>207</v>
      </c>
      <c r="B93" s="52" t="s">
        <v>88</v>
      </c>
      <c r="C93" s="52" t="s">
        <v>114</v>
      </c>
      <c r="D93" s="52" t="s">
        <v>136</v>
      </c>
      <c r="E93" s="52" t="s">
        <v>342</v>
      </c>
      <c r="F93" s="52" t="s">
        <v>341</v>
      </c>
      <c r="G93" s="51" t="s">
        <v>638</v>
      </c>
      <c r="H93" s="50">
        <v>3</v>
      </c>
      <c r="I93" s="50">
        <v>29</v>
      </c>
      <c r="J93" s="50">
        <v>19</v>
      </c>
      <c r="K93" s="53">
        <f>Kota_otus2[[#This Row],[BWTP]]/H$345</f>
        <v>1.2E-4</v>
      </c>
      <c r="L93" s="53">
        <f>Kota_otus2[[#This Row],[WTP]]/I$345</f>
        <v>1.16E-3</v>
      </c>
      <c r="M93" s="53">
        <f>Kota_otus2[[#This Row],[STP]]/J$345</f>
        <v>7.6000000000000004E-4</v>
      </c>
    </row>
    <row r="94" spans="1:13" x14ac:dyDescent="0.35">
      <c r="A94" s="52">
        <v>233</v>
      </c>
      <c r="B94" s="52" t="s">
        <v>88</v>
      </c>
      <c r="C94" s="52" t="s">
        <v>114</v>
      </c>
      <c r="D94" s="52" t="s">
        <v>136</v>
      </c>
      <c r="E94" s="52" t="s">
        <v>637</v>
      </c>
      <c r="F94" s="52" t="s">
        <v>636</v>
      </c>
      <c r="G94" s="51" t="s">
        <v>635</v>
      </c>
      <c r="H94" s="50">
        <v>40</v>
      </c>
      <c r="I94" s="50">
        <v>0</v>
      </c>
      <c r="J94" s="50">
        <v>3</v>
      </c>
      <c r="K94" s="53">
        <f>Kota_otus2[[#This Row],[BWTP]]/H$345</f>
        <v>1.6000000000000001E-3</v>
      </c>
      <c r="L94" s="53">
        <f>Kota_otus2[[#This Row],[WTP]]/I$345</f>
        <v>0</v>
      </c>
      <c r="M94" s="53">
        <f>Kota_otus2[[#This Row],[STP]]/J$345</f>
        <v>1.2E-4</v>
      </c>
    </row>
    <row r="95" spans="1:13" x14ac:dyDescent="0.35">
      <c r="A95" s="52">
        <v>234</v>
      </c>
      <c r="B95" s="52" t="s">
        <v>88</v>
      </c>
      <c r="C95" s="52" t="s">
        <v>114</v>
      </c>
      <c r="D95" s="52" t="s">
        <v>136</v>
      </c>
      <c r="E95" s="52" t="s">
        <v>637</v>
      </c>
      <c r="F95" s="52" t="s">
        <v>636</v>
      </c>
      <c r="G95" s="51" t="s">
        <v>635</v>
      </c>
      <c r="H95" s="50">
        <v>15</v>
      </c>
      <c r="I95" s="50">
        <v>24</v>
      </c>
      <c r="J95" s="50">
        <v>4</v>
      </c>
      <c r="K95" s="53">
        <f>Kota_otus2[[#This Row],[BWTP]]/H$345</f>
        <v>5.9999999999999995E-4</v>
      </c>
      <c r="L95" s="53">
        <f>Kota_otus2[[#This Row],[WTP]]/I$345</f>
        <v>9.6000000000000002E-4</v>
      </c>
      <c r="M95" s="53">
        <f>Kota_otus2[[#This Row],[STP]]/J$345</f>
        <v>1.6000000000000001E-4</v>
      </c>
    </row>
    <row r="96" spans="1:13" x14ac:dyDescent="0.35">
      <c r="A96" s="52">
        <v>161</v>
      </c>
      <c r="B96" s="52" t="s">
        <v>88</v>
      </c>
      <c r="C96" s="52" t="s">
        <v>268</v>
      </c>
      <c r="D96" s="52" t="s">
        <v>267</v>
      </c>
      <c r="E96" s="52" t="s">
        <v>266</v>
      </c>
      <c r="F96" s="52" t="s">
        <v>265</v>
      </c>
      <c r="G96" s="51" t="s">
        <v>634</v>
      </c>
      <c r="H96" s="50">
        <v>2</v>
      </c>
      <c r="I96" s="50">
        <v>40</v>
      </c>
      <c r="J96" s="50">
        <v>0</v>
      </c>
      <c r="K96" s="53">
        <f>Kota_otus2[[#This Row],[BWTP]]/H$345</f>
        <v>8.0000000000000007E-5</v>
      </c>
      <c r="L96" s="53">
        <f>Kota_otus2[[#This Row],[WTP]]/I$345</f>
        <v>1.6000000000000001E-3</v>
      </c>
      <c r="M96" s="53">
        <f>Kota_otus2[[#This Row],[STP]]/J$345</f>
        <v>0</v>
      </c>
    </row>
    <row r="97" spans="1:13" x14ac:dyDescent="0.35">
      <c r="A97" s="52">
        <v>103</v>
      </c>
      <c r="B97" s="52" t="s">
        <v>88</v>
      </c>
      <c r="C97" s="52" t="s">
        <v>633</v>
      </c>
      <c r="D97" s="52" t="s">
        <v>632</v>
      </c>
      <c r="E97" s="52" t="s">
        <v>631</v>
      </c>
      <c r="F97" s="52" t="s">
        <v>630</v>
      </c>
      <c r="G97" s="51" t="s">
        <v>629</v>
      </c>
      <c r="H97" s="50">
        <v>0</v>
      </c>
      <c r="I97" s="50">
        <v>152</v>
      </c>
      <c r="J97" s="50">
        <v>0</v>
      </c>
      <c r="K97" s="53">
        <f>Kota_otus2[[#This Row],[BWTP]]/H$345</f>
        <v>0</v>
      </c>
      <c r="L97" s="53">
        <f>Kota_otus2[[#This Row],[WTP]]/I$345</f>
        <v>6.0800000000000003E-3</v>
      </c>
      <c r="M97" s="53">
        <f>Kota_otus2[[#This Row],[STP]]/J$345</f>
        <v>0</v>
      </c>
    </row>
    <row r="98" spans="1:13" x14ac:dyDescent="0.35">
      <c r="A98" s="52">
        <v>231</v>
      </c>
      <c r="B98" s="52" t="s">
        <v>88</v>
      </c>
      <c r="C98" s="52" t="s">
        <v>628</v>
      </c>
      <c r="D98" s="52" t="s">
        <v>627</v>
      </c>
      <c r="E98" s="52" t="s">
        <v>626</v>
      </c>
      <c r="F98" s="52" t="s">
        <v>625</v>
      </c>
      <c r="G98" s="51" t="s">
        <v>624</v>
      </c>
      <c r="H98" s="50">
        <v>52</v>
      </c>
      <c r="I98" s="50">
        <v>0</v>
      </c>
      <c r="J98" s="50">
        <v>1</v>
      </c>
      <c r="K98" s="53">
        <f>Kota_otus2[[#This Row],[BWTP]]/H$345</f>
        <v>2.0799999999999998E-3</v>
      </c>
      <c r="L98" s="53">
        <f>Kota_otus2[[#This Row],[WTP]]/I$345</f>
        <v>0</v>
      </c>
      <c r="M98" s="53">
        <f>Kota_otus2[[#This Row],[STP]]/J$345</f>
        <v>4.0000000000000003E-5</v>
      </c>
    </row>
    <row r="99" spans="1:13" x14ac:dyDescent="0.35">
      <c r="A99" s="52">
        <v>104</v>
      </c>
      <c r="B99" s="52" t="s">
        <v>88</v>
      </c>
      <c r="C99" s="52" t="s">
        <v>623</v>
      </c>
      <c r="D99" s="52" t="s">
        <v>622</v>
      </c>
      <c r="E99" s="52" t="s">
        <v>621</v>
      </c>
      <c r="F99" s="52" t="s">
        <v>620</v>
      </c>
      <c r="G99" s="51" t="s">
        <v>619</v>
      </c>
      <c r="H99" s="50">
        <v>19</v>
      </c>
      <c r="I99" s="50">
        <v>100</v>
      </c>
      <c r="J99" s="50">
        <v>17</v>
      </c>
      <c r="K99" s="53">
        <f>Kota_otus2[[#This Row],[BWTP]]/H$345</f>
        <v>7.6000000000000004E-4</v>
      </c>
      <c r="L99" s="53">
        <f>Kota_otus2[[#This Row],[WTP]]/I$345</f>
        <v>4.0000000000000001E-3</v>
      </c>
      <c r="M99" s="53">
        <f>Kota_otus2[[#This Row],[STP]]/J$345</f>
        <v>6.8000000000000005E-4</v>
      </c>
    </row>
    <row r="100" spans="1:13" x14ac:dyDescent="0.35">
      <c r="A100" s="52">
        <v>268</v>
      </c>
      <c r="B100" s="52" t="s">
        <v>88</v>
      </c>
      <c r="C100" s="52" t="s">
        <v>623</v>
      </c>
      <c r="D100" s="52" t="s">
        <v>622</v>
      </c>
      <c r="E100" s="52" t="s">
        <v>621</v>
      </c>
      <c r="F100" s="52" t="s">
        <v>620</v>
      </c>
      <c r="G100" s="51" t="s">
        <v>619</v>
      </c>
      <c r="H100" s="50">
        <v>14</v>
      </c>
      <c r="I100" s="50">
        <v>6</v>
      </c>
      <c r="J100" s="50">
        <v>4</v>
      </c>
      <c r="K100" s="53">
        <f>Kota_otus2[[#This Row],[BWTP]]/H$345</f>
        <v>5.5999999999999995E-4</v>
      </c>
      <c r="L100" s="53">
        <f>Kota_otus2[[#This Row],[WTP]]/I$345</f>
        <v>2.4000000000000001E-4</v>
      </c>
      <c r="M100" s="53">
        <f>Kota_otus2[[#This Row],[STP]]/J$345</f>
        <v>1.6000000000000001E-4</v>
      </c>
    </row>
    <row r="101" spans="1:13" x14ac:dyDescent="0.35">
      <c r="A101" s="52">
        <v>197</v>
      </c>
      <c r="B101" s="52" t="s">
        <v>88</v>
      </c>
      <c r="C101" s="52" t="s">
        <v>618</v>
      </c>
      <c r="D101" s="52" t="s">
        <v>617</v>
      </c>
      <c r="E101" s="52" t="s">
        <v>616</v>
      </c>
      <c r="F101" s="52" t="s">
        <v>615</v>
      </c>
      <c r="G101" s="51" t="s">
        <v>614</v>
      </c>
      <c r="H101" s="50">
        <v>87</v>
      </c>
      <c r="I101" s="50">
        <v>0</v>
      </c>
      <c r="J101" s="50">
        <v>0</v>
      </c>
      <c r="K101" s="53">
        <f>Kota_otus2[[#This Row],[BWTP]]/H$345</f>
        <v>3.48E-3</v>
      </c>
      <c r="L101" s="53">
        <f>Kota_otus2[[#This Row],[WTP]]/I$345</f>
        <v>0</v>
      </c>
      <c r="M101" s="53">
        <f>Kota_otus2[[#This Row],[STP]]/J$345</f>
        <v>0</v>
      </c>
    </row>
    <row r="102" spans="1:13" x14ac:dyDescent="0.35">
      <c r="A102" s="52">
        <v>146</v>
      </c>
      <c r="B102" s="52" t="s">
        <v>88</v>
      </c>
      <c r="C102" s="52" t="s">
        <v>90</v>
      </c>
      <c r="D102" s="52" t="s">
        <v>316</v>
      </c>
      <c r="E102" s="52" t="s">
        <v>613</v>
      </c>
      <c r="F102" s="52" t="s">
        <v>612</v>
      </c>
      <c r="G102" s="51" t="s">
        <v>611</v>
      </c>
      <c r="H102" s="50">
        <v>23</v>
      </c>
      <c r="I102" s="50">
        <v>25</v>
      </c>
      <c r="J102" s="50">
        <v>21</v>
      </c>
      <c r="K102" s="53">
        <f>Kota_otus2[[#This Row],[BWTP]]/H$345</f>
        <v>9.2000000000000003E-4</v>
      </c>
      <c r="L102" s="53">
        <f>Kota_otus2[[#This Row],[WTP]]/I$345</f>
        <v>1E-3</v>
      </c>
      <c r="M102" s="53">
        <f>Kota_otus2[[#This Row],[STP]]/J$345</f>
        <v>8.4000000000000003E-4</v>
      </c>
    </row>
    <row r="103" spans="1:13" x14ac:dyDescent="0.35">
      <c r="A103" s="52">
        <v>174</v>
      </c>
      <c r="B103" s="52" t="s">
        <v>88</v>
      </c>
      <c r="C103" s="52" t="s">
        <v>90</v>
      </c>
      <c r="D103" s="52" t="s">
        <v>316</v>
      </c>
      <c r="E103" s="52" t="s">
        <v>382</v>
      </c>
      <c r="F103" s="52" t="s">
        <v>610</v>
      </c>
      <c r="G103" s="51" t="s">
        <v>609</v>
      </c>
      <c r="H103" s="50">
        <v>54</v>
      </c>
      <c r="I103" s="50">
        <v>0</v>
      </c>
      <c r="J103" s="50">
        <v>0</v>
      </c>
      <c r="K103" s="53">
        <f>Kota_otus2[[#This Row],[BWTP]]/H$345</f>
        <v>2.16E-3</v>
      </c>
      <c r="L103" s="53">
        <f>Kota_otus2[[#This Row],[WTP]]/I$345</f>
        <v>0</v>
      </c>
      <c r="M103" s="53">
        <f>Kota_otus2[[#This Row],[STP]]/J$345</f>
        <v>0</v>
      </c>
    </row>
    <row r="104" spans="1:13" x14ac:dyDescent="0.35">
      <c r="A104" s="52">
        <v>82</v>
      </c>
      <c r="B104" s="52" t="s">
        <v>88</v>
      </c>
      <c r="C104" s="52" t="s">
        <v>90</v>
      </c>
      <c r="D104" s="52" t="s">
        <v>316</v>
      </c>
      <c r="E104" s="52" t="s">
        <v>382</v>
      </c>
      <c r="F104" s="52" t="s">
        <v>607</v>
      </c>
      <c r="G104" s="51" t="s">
        <v>608</v>
      </c>
      <c r="H104" s="50">
        <v>14</v>
      </c>
      <c r="I104" s="50">
        <v>18</v>
      </c>
      <c r="J104" s="50">
        <v>129</v>
      </c>
      <c r="K104" s="53">
        <f>Kota_otus2[[#This Row],[BWTP]]/H$345</f>
        <v>5.5999999999999995E-4</v>
      </c>
      <c r="L104" s="53">
        <f>Kota_otus2[[#This Row],[WTP]]/I$345</f>
        <v>7.2000000000000005E-4</v>
      </c>
      <c r="M104" s="53">
        <f>Kota_otus2[[#This Row],[STP]]/J$345</f>
        <v>5.1599999999999997E-3</v>
      </c>
    </row>
    <row r="105" spans="1:13" x14ac:dyDescent="0.35">
      <c r="A105" s="52">
        <v>20</v>
      </c>
      <c r="B105" s="52" t="s">
        <v>88</v>
      </c>
      <c r="C105" s="52" t="s">
        <v>90</v>
      </c>
      <c r="D105" s="52" t="s">
        <v>316</v>
      </c>
      <c r="E105" s="52" t="s">
        <v>382</v>
      </c>
      <c r="F105" s="52" t="s">
        <v>607</v>
      </c>
      <c r="G105" s="51" t="s">
        <v>606</v>
      </c>
      <c r="H105" s="50">
        <v>179</v>
      </c>
      <c r="I105" s="50">
        <v>184</v>
      </c>
      <c r="J105" s="50">
        <v>498</v>
      </c>
      <c r="K105" s="53">
        <f>Kota_otus2[[#This Row],[BWTP]]/H$345</f>
        <v>7.1599999999999997E-3</v>
      </c>
      <c r="L105" s="53">
        <f>Kota_otus2[[#This Row],[WTP]]/I$345</f>
        <v>7.3600000000000002E-3</v>
      </c>
      <c r="M105" s="53">
        <f>Kota_otus2[[#This Row],[STP]]/J$345</f>
        <v>1.992E-2</v>
      </c>
    </row>
    <row r="106" spans="1:13" x14ac:dyDescent="0.35">
      <c r="A106" s="52">
        <v>77</v>
      </c>
      <c r="B106" s="52" t="s">
        <v>88</v>
      </c>
      <c r="C106" s="52" t="s">
        <v>97</v>
      </c>
      <c r="D106" s="52" t="s">
        <v>336</v>
      </c>
      <c r="E106" s="52" t="s">
        <v>335</v>
      </c>
      <c r="F106" s="52" t="s">
        <v>334</v>
      </c>
      <c r="G106" s="51" t="s">
        <v>605</v>
      </c>
      <c r="H106" s="50">
        <v>39</v>
      </c>
      <c r="I106" s="50">
        <v>101</v>
      </c>
      <c r="J106" s="50">
        <v>53</v>
      </c>
      <c r="K106" s="53">
        <f>Kota_otus2[[#This Row],[BWTP]]/H$345</f>
        <v>1.56E-3</v>
      </c>
      <c r="L106" s="53">
        <f>Kota_otus2[[#This Row],[WTP]]/I$345</f>
        <v>4.0400000000000002E-3</v>
      </c>
      <c r="M106" s="53">
        <f>Kota_otus2[[#This Row],[STP]]/J$345</f>
        <v>2.1199999999999999E-3</v>
      </c>
    </row>
    <row r="107" spans="1:13" x14ac:dyDescent="0.35">
      <c r="A107" s="52">
        <v>209</v>
      </c>
      <c r="B107" s="52" t="s">
        <v>88</v>
      </c>
      <c r="C107" s="52" t="s">
        <v>97</v>
      </c>
      <c r="D107" s="52" t="s">
        <v>336</v>
      </c>
      <c r="E107" s="52" t="s">
        <v>604</v>
      </c>
      <c r="F107" s="52" t="s">
        <v>603</v>
      </c>
      <c r="G107" s="51" t="s">
        <v>602</v>
      </c>
      <c r="H107" s="50">
        <v>0</v>
      </c>
      <c r="I107" s="50">
        <v>32</v>
      </c>
      <c r="J107" s="50">
        <v>4</v>
      </c>
      <c r="K107" s="53">
        <f>Kota_otus2[[#This Row],[BWTP]]/H$345</f>
        <v>0</v>
      </c>
      <c r="L107" s="53">
        <f>Kota_otus2[[#This Row],[WTP]]/I$345</f>
        <v>1.2800000000000001E-3</v>
      </c>
      <c r="M107" s="53">
        <f>Kota_otus2[[#This Row],[STP]]/J$345</f>
        <v>1.6000000000000001E-4</v>
      </c>
    </row>
    <row r="108" spans="1:13" x14ac:dyDescent="0.35">
      <c r="A108" s="52">
        <v>312</v>
      </c>
      <c r="B108" s="52" t="s">
        <v>88</v>
      </c>
      <c r="C108" s="52" t="s">
        <v>285</v>
      </c>
      <c r="D108" s="52" t="s">
        <v>284</v>
      </c>
      <c r="E108" s="52" t="s">
        <v>283</v>
      </c>
      <c r="F108" s="52" t="s">
        <v>601</v>
      </c>
      <c r="G108" s="51" t="s">
        <v>600</v>
      </c>
      <c r="H108" s="50">
        <v>5</v>
      </c>
      <c r="I108" s="50">
        <v>16</v>
      </c>
      <c r="J108" s="50">
        <v>0</v>
      </c>
      <c r="K108" s="53">
        <f>Kota_otus2[[#This Row],[BWTP]]/H$345</f>
        <v>2.0000000000000001E-4</v>
      </c>
      <c r="L108" s="53">
        <f>Kota_otus2[[#This Row],[WTP]]/I$345</f>
        <v>6.4000000000000005E-4</v>
      </c>
      <c r="M108" s="53">
        <f>Kota_otus2[[#This Row],[STP]]/J$345</f>
        <v>0</v>
      </c>
    </row>
    <row r="109" spans="1:13" x14ac:dyDescent="0.35">
      <c r="A109" s="52">
        <v>226</v>
      </c>
      <c r="B109" s="52" t="s">
        <v>88</v>
      </c>
      <c r="C109" s="52" t="s">
        <v>285</v>
      </c>
      <c r="D109" s="52" t="s">
        <v>284</v>
      </c>
      <c r="E109" s="52" t="s">
        <v>283</v>
      </c>
      <c r="F109" s="52" t="s">
        <v>296</v>
      </c>
      <c r="G109" s="51" t="s">
        <v>599</v>
      </c>
      <c r="H109" s="50">
        <v>32</v>
      </c>
      <c r="I109" s="50">
        <v>7</v>
      </c>
      <c r="J109" s="50">
        <v>16</v>
      </c>
      <c r="K109" s="53">
        <f>Kota_otus2[[#This Row],[BWTP]]/H$345</f>
        <v>1.2800000000000001E-3</v>
      </c>
      <c r="L109" s="53">
        <f>Kota_otus2[[#This Row],[WTP]]/I$345</f>
        <v>2.7999999999999998E-4</v>
      </c>
      <c r="M109" s="53">
        <f>Kota_otus2[[#This Row],[STP]]/J$345</f>
        <v>6.4000000000000005E-4</v>
      </c>
    </row>
    <row r="110" spans="1:13" x14ac:dyDescent="0.35">
      <c r="A110" s="52">
        <v>304</v>
      </c>
      <c r="B110" s="52" t="s">
        <v>88</v>
      </c>
      <c r="C110" s="52" t="s">
        <v>285</v>
      </c>
      <c r="D110" s="52" t="s">
        <v>284</v>
      </c>
      <c r="E110" s="52" t="s">
        <v>283</v>
      </c>
      <c r="F110" s="52" t="s">
        <v>296</v>
      </c>
      <c r="G110" s="51" t="s">
        <v>598</v>
      </c>
      <c r="H110" s="50">
        <v>2</v>
      </c>
      <c r="I110" s="50">
        <v>13</v>
      </c>
      <c r="J110" s="50">
        <v>11</v>
      </c>
      <c r="K110" s="53">
        <f>Kota_otus2[[#This Row],[BWTP]]/H$345</f>
        <v>8.0000000000000007E-5</v>
      </c>
      <c r="L110" s="53">
        <f>Kota_otus2[[#This Row],[WTP]]/I$345</f>
        <v>5.1999999999999995E-4</v>
      </c>
      <c r="M110" s="53">
        <f>Kota_otus2[[#This Row],[STP]]/J$345</f>
        <v>4.4000000000000002E-4</v>
      </c>
    </row>
    <row r="111" spans="1:13" x14ac:dyDescent="0.35">
      <c r="A111" s="52">
        <v>189</v>
      </c>
      <c r="B111" s="52" t="s">
        <v>88</v>
      </c>
      <c r="C111" s="52" t="s">
        <v>285</v>
      </c>
      <c r="D111" s="52" t="s">
        <v>386</v>
      </c>
      <c r="E111" s="52" t="s">
        <v>597</v>
      </c>
      <c r="F111" s="52" t="s">
        <v>596</v>
      </c>
      <c r="G111" s="51" t="s">
        <v>595</v>
      </c>
      <c r="H111" s="50">
        <v>2</v>
      </c>
      <c r="I111" s="50">
        <v>60</v>
      </c>
      <c r="J111" s="50">
        <v>12</v>
      </c>
      <c r="K111" s="53">
        <f>Kota_otus2[[#This Row],[BWTP]]/H$345</f>
        <v>8.0000000000000007E-5</v>
      </c>
      <c r="L111" s="53">
        <f>Kota_otus2[[#This Row],[WTP]]/I$345</f>
        <v>2.3999999999999998E-3</v>
      </c>
      <c r="M111" s="53">
        <f>Kota_otus2[[#This Row],[STP]]/J$345</f>
        <v>4.8000000000000001E-4</v>
      </c>
    </row>
    <row r="112" spans="1:13" x14ac:dyDescent="0.35">
      <c r="A112" s="52">
        <v>61</v>
      </c>
      <c r="B112" s="52" t="s">
        <v>88</v>
      </c>
      <c r="C112" s="52" t="s">
        <v>268</v>
      </c>
      <c r="D112" s="52" t="s">
        <v>267</v>
      </c>
      <c r="E112" s="52" t="s">
        <v>266</v>
      </c>
      <c r="F112" s="52" t="s">
        <v>265</v>
      </c>
      <c r="G112" s="51" t="s">
        <v>594</v>
      </c>
      <c r="H112" s="50">
        <v>176</v>
      </c>
      <c r="I112" s="50">
        <v>11</v>
      </c>
      <c r="J112" s="50">
        <v>84</v>
      </c>
      <c r="K112" s="53">
        <f>Kota_otus2[[#This Row],[BWTP]]/H$345</f>
        <v>7.0400000000000003E-3</v>
      </c>
      <c r="L112" s="53">
        <f>Kota_otus2[[#This Row],[WTP]]/I$345</f>
        <v>4.4000000000000002E-4</v>
      </c>
      <c r="M112" s="53">
        <f>Kota_otus2[[#This Row],[STP]]/J$345</f>
        <v>3.3600000000000001E-3</v>
      </c>
    </row>
    <row r="113" spans="1:13" x14ac:dyDescent="0.35">
      <c r="A113" s="52">
        <v>328</v>
      </c>
      <c r="B113" s="52" t="s">
        <v>88</v>
      </c>
      <c r="C113" s="52" t="s">
        <v>268</v>
      </c>
      <c r="D113" s="52" t="s">
        <v>267</v>
      </c>
      <c r="E113" s="52" t="s">
        <v>266</v>
      </c>
      <c r="F113" s="52" t="s">
        <v>265</v>
      </c>
      <c r="G113" s="51" t="s">
        <v>594</v>
      </c>
      <c r="H113" s="50">
        <v>3</v>
      </c>
      <c r="I113" s="50">
        <v>18</v>
      </c>
      <c r="J113" s="50">
        <v>23</v>
      </c>
      <c r="K113" s="53">
        <f>Kota_otus2[[#This Row],[BWTP]]/H$345</f>
        <v>1.2E-4</v>
      </c>
      <c r="L113" s="53">
        <f>Kota_otus2[[#This Row],[WTP]]/I$345</f>
        <v>7.2000000000000005E-4</v>
      </c>
      <c r="M113" s="53">
        <f>Kota_otus2[[#This Row],[STP]]/J$345</f>
        <v>9.2000000000000003E-4</v>
      </c>
    </row>
    <row r="114" spans="1:13" x14ac:dyDescent="0.35">
      <c r="A114" s="52">
        <v>338</v>
      </c>
      <c r="B114" s="52" t="s">
        <v>88</v>
      </c>
      <c r="C114" s="52" t="s">
        <v>97</v>
      </c>
      <c r="D114" s="52" t="s">
        <v>261</v>
      </c>
      <c r="E114" s="52" t="s">
        <v>260</v>
      </c>
      <c r="F114" s="52" t="s">
        <v>593</v>
      </c>
      <c r="G114" s="51" t="s">
        <v>592</v>
      </c>
      <c r="H114" s="50">
        <v>6</v>
      </c>
      <c r="I114" s="50">
        <v>11</v>
      </c>
      <c r="J114" s="50">
        <v>10</v>
      </c>
      <c r="K114" s="53">
        <f>Kota_otus2[[#This Row],[BWTP]]/H$345</f>
        <v>2.4000000000000001E-4</v>
      </c>
      <c r="L114" s="53">
        <f>Kota_otus2[[#This Row],[WTP]]/I$345</f>
        <v>4.4000000000000002E-4</v>
      </c>
      <c r="M114" s="53">
        <f>Kota_otus2[[#This Row],[STP]]/J$345</f>
        <v>4.0000000000000002E-4</v>
      </c>
    </row>
    <row r="115" spans="1:13" x14ac:dyDescent="0.35">
      <c r="A115" s="52">
        <v>315</v>
      </c>
      <c r="B115" s="52" t="s">
        <v>88</v>
      </c>
      <c r="C115" s="52" t="s">
        <v>97</v>
      </c>
      <c r="D115" s="52" t="s">
        <v>261</v>
      </c>
      <c r="E115" s="52" t="s">
        <v>260</v>
      </c>
      <c r="F115" s="52" t="s">
        <v>263</v>
      </c>
      <c r="G115" s="51" t="s">
        <v>591</v>
      </c>
      <c r="H115" s="50">
        <v>19</v>
      </c>
      <c r="I115" s="50">
        <v>0</v>
      </c>
      <c r="J115" s="50">
        <v>0</v>
      </c>
      <c r="K115" s="53">
        <f>Kota_otus2[[#This Row],[BWTP]]/H$345</f>
        <v>7.6000000000000004E-4</v>
      </c>
      <c r="L115" s="53">
        <f>Kota_otus2[[#This Row],[WTP]]/I$345</f>
        <v>0</v>
      </c>
      <c r="M115" s="53">
        <f>Kota_otus2[[#This Row],[STP]]/J$345</f>
        <v>0</v>
      </c>
    </row>
    <row r="116" spans="1:13" x14ac:dyDescent="0.35">
      <c r="A116" s="52">
        <v>127</v>
      </c>
      <c r="B116" s="52" t="s">
        <v>88</v>
      </c>
      <c r="C116" s="52" t="s">
        <v>97</v>
      </c>
      <c r="D116" s="52" t="s">
        <v>261</v>
      </c>
      <c r="E116" s="52" t="s">
        <v>260</v>
      </c>
      <c r="F116" s="52" t="s">
        <v>263</v>
      </c>
      <c r="G116" s="51" t="s">
        <v>590</v>
      </c>
      <c r="H116" s="50">
        <v>4</v>
      </c>
      <c r="I116" s="50">
        <v>86</v>
      </c>
      <c r="J116" s="50">
        <v>4</v>
      </c>
      <c r="K116" s="53">
        <f>Kota_otus2[[#This Row],[BWTP]]/H$345</f>
        <v>1.6000000000000001E-4</v>
      </c>
      <c r="L116" s="53">
        <f>Kota_otus2[[#This Row],[WTP]]/I$345</f>
        <v>3.4399999999999999E-3</v>
      </c>
      <c r="M116" s="53">
        <f>Kota_otus2[[#This Row],[STP]]/J$345</f>
        <v>1.6000000000000001E-4</v>
      </c>
    </row>
    <row r="117" spans="1:13" x14ac:dyDescent="0.35">
      <c r="A117" s="52">
        <v>25</v>
      </c>
      <c r="B117" s="52" t="s">
        <v>589</v>
      </c>
      <c r="C117" s="52" t="s">
        <v>588</v>
      </c>
      <c r="D117" s="52" t="s">
        <v>587</v>
      </c>
      <c r="E117" s="52" t="s">
        <v>586</v>
      </c>
      <c r="F117" s="52" t="s">
        <v>585</v>
      </c>
      <c r="G117" s="51" t="s">
        <v>584</v>
      </c>
      <c r="H117" s="50">
        <v>59</v>
      </c>
      <c r="I117" s="50">
        <v>361</v>
      </c>
      <c r="J117" s="50">
        <v>70</v>
      </c>
      <c r="K117" s="53">
        <f>Kota_otus2[[#This Row],[BWTP]]/H$345</f>
        <v>2.3600000000000001E-3</v>
      </c>
      <c r="L117" s="53">
        <f>Kota_otus2[[#This Row],[WTP]]/I$345</f>
        <v>1.444E-2</v>
      </c>
      <c r="M117" s="53">
        <f>Kota_otus2[[#This Row],[STP]]/J$345</f>
        <v>2.8E-3</v>
      </c>
    </row>
    <row r="118" spans="1:13" x14ac:dyDescent="0.35">
      <c r="A118" s="52">
        <v>49</v>
      </c>
      <c r="B118" s="52" t="s">
        <v>133</v>
      </c>
      <c r="C118" s="52" t="s">
        <v>321</v>
      </c>
      <c r="D118" s="52" t="s">
        <v>583</v>
      </c>
      <c r="E118" s="52" t="s">
        <v>582</v>
      </c>
      <c r="F118" s="52" t="s">
        <v>581</v>
      </c>
      <c r="G118" s="51" t="s">
        <v>580</v>
      </c>
      <c r="H118" s="50">
        <v>138</v>
      </c>
      <c r="I118" s="50">
        <v>87</v>
      </c>
      <c r="J118" s="50">
        <v>110</v>
      </c>
      <c r="K118" s="53">
        <f>Kota_otus2[[#This Row],[BWTP]]/H$345</f>
        <v>5.5199999999999997E-3</v>
      </c>
      <c r="L118" s="53">
        <f>Kota_otus2[[#This Row],[WTP]]/I$345</f>
        <v>3.48E-3</v>
      </c>
      <c r="M118" s="53">
        <f>Kota_otus2[[#This Row],[STP]]/J$345</f>
        <v>4.4000000000000003E-3</v>
      </c>
    </row>
    <row r="119" spans="1:13" x14ac:dyDescent="0.35">
      <c r="A119" s="52">
        <v>85</v>
      </c>
      <c r="B119" s="52" t="s">
        <v>133</v>
      </c>
      <c r="C119" s="52" t="s">
        <v>321</v>
      </c>
      <c r="D119" s="52" t="s">
        <v>576</v>
      </c>
      <c r="E119" s="52" t="s">
        <v>579</v>
      </c>
      <c r="F119" s="52" t="s">
        <v>578</v>
      </c>
      <c r="G119" s="51" t="s">
        <v>577</v>
      </c>
      <c r="H119" s="50">
        <v>137</v>
      </c>
      <c r="I119" s="50">
        <v>33</v>
      </c>
      <c r="J119" s="50">
        <v>20</v>
      </c>
      <c r="K119" s="53">
        <f>Kota_otus2[[#This Row],[BWTP]]/H$345</f>
        <v>5.4799999999999996E-3</v>
      </c>
      <c r="L119" s="53">
        <f>Kota_otus2[[#This Row],[WTP]]/I$345</f>
        <v>1.32E-3</v>
      </c>
      <c r="M119" s="53">
        <f>Kota_otus2[[#This Row],[STP]]/J$345</f>
        <v>8.0000000000000004E-4</v>
      </c>
    </row>
    <row r="120" spans="1:13" x14ac:dyDescent="0.35">
      <c r="A120" s="52">
        <v>110</v>
      </c>
      <c r="B120" s="52" t="s">
        <v>133</v>
      </c>
      <c r="C120" s="52" t="s">
        <v>321</v>
      </c>
      <c r="D120" s="52" t="s">
        <v>576</v>
      </c>
      <c r="E120" s="52" t="s">
        <v>575</v>
      </c>
      <c r="F120" s="52" t="s">
        <v>574</v>
      </c>
      <c r="G120" s="51" t="s">
        <v>573</v>
      </c>
      <c r="H120" s="50">
        <v>8</v>
      </c>
      <c r="I120" s="50">
        <v>26</v>
      </c>
      <c r="J120" s="50">
        <v>89</v>
      </c>
      <c r="K120" s="53">
        <f>Kota_otus2[[#This Row],[BWTP]]/H$345</f>
        <v>3.2000000000000003E-4</v>
      </c>
      <c r="L120" s="53">
        <f>Kota_otus2[[#This Row],[WTP]]/I$345</f>
        <v>1.0399999999999999E-3</v>
      </c>
      <c r="M120" s="53">
        <f>Kota_otus2[[#This Row],[STP]]/J$345</f>
        <v>3.5599999999999998E-3</v>
      </c>
    </row>
    <row r="121" spans="1:13" x14ac:dyDescent="0.35">
      <c r="A121" s="52">
        <v>293</v>
      </c>
      <c r="B121" s="52" t="s">
        <v>133</v>
      </c>
      <c r="C121" s="52" t="s">
        <v>321</v>
      </c>
      <c r="D121" s="52" t="s">
        <v>572</v>
      </c>
      <c r="E121" s="52" t="s">
        <v>571</v>
      </c>
      <c r="F121" s="52" t="s">
        <v>570</v>
      </c>
      <c r="G121" s="51" t="s">
        <v>569</v>
      </c>
      <c r="H121" s="50">
        <v>27</v>
      </c>
      <c r="I121" s="50">
        <v>0</v>
      </c>
      <c r="J121" s="50">
        <v>0</v>
      </c>
      <c r="K121" s="53">
        <f>Kota_otus2[[#This Row],[BWTP]]/H$345</f>
        <v>1.08E-3</v>
      </c>
      <c r="L121" s="53">
        <f>Kota_otus2[[#This Row],[WTP]]/I$345</f>
        <v>0</v>
      </c>
      <c r="M121" s="53">
        <f>Kota_otus2[[#This Row],[STP]]/J$345</f>
        <v>0</v>
      </c>
    </row>
    <row r="122" spans="1:13" x14ac:dyDescent="0.35">
      <c r="A122" s="52">
        <v>143</v>
      </c>
      <c r="B122" s="52" t="s">
        <v>133</v>
      </c>
      <c r="C122" s="52" t="s">
        <v>321</v>
      </c>
      <c r="D122" s="52" t="s">
        <v>565</v>
      </c>
      <c r="E122" s="52" t="s">
        <v>568</v>
      </c>
      <c r="F122" s="52" t="s">
        <v>567</v>
      </c>
      <c r="G122" s="51" t="s">
        <v>566</v>
      </c>
      <c r="H122" s="50">
        <v>3</v>
      </c>
      <c r="I122" s="50">
        <v>80</v>
      </c>
      <c r="J122" s="50">
        <v>3</v>
      </c>
      <c r="K122" s="53">
        <f>Kota_otus2[[#This Row],[BWTP]]/H$345</f>
        <v>1.2E-4</v>
      </c>
      <c r="L122" s="53">
        <f>Kota_otus2[[#This Row],[WTP]]/I$345</f>
        <v>3.2000000000000002E-3</v>
      </c>
      <c r="M122" s="53">
        <f>Kota_otus2[[#This Row],[STP]]/J$345</f>
        <v>1.2E-4</v>
      </c>
    </row>
    <row r="123" spans="1:13" x14ac:dyDescent="0.35">
      <c r="A123" s="52">
        <v>73</v>
      </c>
      <c r="B123" s="52" t="s">
        <v>133</v>
      </c>
      <c r="C123" s="52" t="s">
        <v>321</v>
      </c>
      <c r="D123" s="52" t="s">
        <v>565</v>
      </c>
      <c r="E123" s="52" t="s">
        <v>564</v>
      </c>
      <c r="F123" s="52" t="s">
        <v>563</v>
      </c>
      <c r="G123" s="51" t="s">
        <v>562</v>
      </c>
      <c r="H123" s="50">
        <v>40</v>
      </c>
      <c r="I123" s="50">
        <v>107</v>
      </c>
      <c r="J123" s="50">
        <v>72</v>
      </c>
      <c r="K123" s="53">
        <f>Kota_otus2[[#This Row],[BWTP]]/H$345</f>
        <v>1.6000000000000001E-3</v>
      </c>
      <c r="L123" s="53">
        <f>Kota_otus2[[#This Row],[WTP]]/I$345</f>
        <v>4.28E-3</v>
      </c>
      <c r="M123" s="53">
        <f>Kota_otus2[[#This Row],[STP]]/J$345</f>
        <v>2.8800000000000002E-3</v>
      </c>
    </row>
    <row r="124" spans="1:13" x14ac:dyDescent="0.35">
      <c r="A124" s="52">
        <v>83</v>
      </c>
      <c r="B124" s="52" t="s">
        <v>133</v>
      </c>
      <c r="C124" s="52" t="s">
        <v>321</v>
      </c>
      <c r="D124" s="52" t="s">
        <v>565</v>
      </c>
      <c r="E124" s="52" t="s">
        <v>564</v>
      </c>
      <c r="F124" s="52" t="s">
        <v>563</v>
      </c>
      <c r="G124" s="51" t="s">
        <v>562</v>
      </c>
      <c r="H124" s="50">
        <v>41</v>
      </c>
      <c r="I124" s="50">
        <v>36</v>
      </c>
      <c r="J124" s="50">
        <v>102</v>
      </c>
      <c r="K124" s="53">
        <f>Kota_otus2[[#This Row],[BWTP]]/H$345</f>
        <v>1.64E-3</v>
      </c>
      <c r="L124" s="53">
        <f>Kota_otus2[[#This Row],[WTP]]/I$345</f>
        <v>1.4400000000000001E-3</v>
      </c>
      <c r="M124" s="53">
        <f>Kota_otus2[[#This Row],[STP]]/J$345</f>
        <v>4.0800000000000003E-3</v>
      </c>
    </row>
    <row r="125" spans="1:13" x14ac:dyDescent="0.35">
      <c r="A125" s="52">
        <v>165</v>
      </c>
      <c r="B125" s="52" t="s">
        <v>88</v>
      </c>
      <c r="C125" s="52" t="s">
        <v>97</v>
      </c>
      <c r="D125" s="52" t="s">
        <v>336</v>
      </c>
      <c r="E125" s="52" t="s">
        <v>559</v>
      </c>
      <c r="F125" s="52" t="s">
        <v>561</v>
      </c>
      <c r="G125" s="51" t="s">
        <v>560</v>
      </c>
      <c r="H125" s="50">
        <v>3</v>
      </c>
      <c r="I125" s="50">
        <v>53</v>
      </c>
      <c r="J125" s="50">
        <v>20</v>
      </c>
      <c r="K125" s="53">
        <f>Kota_otus2[[#This Row],[BWTP]]/H$345</f>
        <v>1.2E-4</v>
      </c>
      <c r="L125" s="53">
        <f>Kota_otus2[[#This Row],[WTP]]/I$345</f>
        <v>2.1199999999999999E-3</v>
      </c>
      <c r="M125" s="53">
        <f>Kota_otus2[[#This Row],[STP]]/J$345</f>
        <v>8.0000000000000004E-4</v>
      </c>
    </row>
    <row r="126" spans="1:13" x14ac:dyDescent="0.35">
      <c r="A126" s="52">
        <v>220</v>
      </c>
      <c r="B126" s="52" t="s">
        <v>88</v>
      </c>
      <c r="C126" s="52" t="s">
        <v>97</v>
      </c>
      <c r="D126" s="52" t="s">
        <v>336</v>
      </c>
      <c r="E126" s="52" t="s">
        <v>559</v>
      </c>
      <c r="F126" s="52" t="s">
        <v>558</v>
      </c>
      <c r="G126" s="51" t="s">
        <v>557</v>
      </c>
      <c r="H126" s="50">
        <v>9</v>
      </c>
      <c r="I126" s="50">
        <v>14</v>
      </c>
      <c r="J126" s="50">
        <v>17</v>
      </c>
      <c r="K126" s="53">
        <f>Kota_otus2[[#This Row],[BWTP]]/H$345</f>
        <v>3.6000000000000002E-4</v>
      </c>
      <c r="L126" s="53">
        <f>Kota_otus2[[#This Row],[WTP]]/I$345</f>
        <v>5.5999999999999995E-4</v>
      </c>
      <c r="M126" s="53">
        <f>Kota_otus2[[#This Row],[STP]]/J$345</f>
        <v>6.8000000000000005E-4</v>
      </c>
    </row>
    <row r="127" spans="1:13" x14ac:dyDescent="0.35">
      <c r="A127" s="52">
        <v>287</v>
      </c>
      <c r="B127" s="52" t="s">
        <v>88</v>
      </c>
      <c r="C127" s="52" t="s">
        <v>97</v>
      </c>
      <c r="D127" s="52" t="s">
        <v>261</v>
      </c>
      <c r="E127" s="52" t="s">
        <v>260</v>
      </c>
      <c r="F127" s="52" t="s">
        <v>556</v>
      </c>
      <c r="G127" s="51" t="s">
        <v>555</v>
      </c>
      <c r="H127" s="50">
        <v>25</v>
      </c>
      <c r="I127" s="50">
        <v>1</v>
      </c>
      <c r="J127" s="50">
        <v>2</v>
      </c>
      <c r="K127" s="53">
        <f>Kota_otus2[[#This Row],[BWTP]]/H$345</f>
        <v>1E-3</v>
      </c>
      <c r="L127" s="53">
        <f>Kota_otus2[[#This Row],[WTP]]/I$345</f>
        <v>4.0000000000000003E-5</v>
      </c>
      <c r="M127" s="53">
        <f>Kota_otus2[[#This Row],[STP]]/J$345</f>
        <v>8.0000000000000007E-5</v>
      </c>
    </row>
    <row r="128" spans="1:13" x14ac:dyDescent="0.35">
      <c r="A128" s="52">
        <v>18</v>
      </c>
      <c r="B128" s="52" t="s">
        <v>88</v>
      </c>
      <c r="C128" s="52" t="s">
        <v>90</v>
      </c>
      <c r="D128" s="52" t="s">
        <v>316</v>
      </c>
      <c r="E128" s="52" t="s">
        <v>382</v>
      </c>
      <c r="F128" s="52" t="s">
        <v>554</v>
      </c>
      <c r="G128" s="51" t="s">
        <v>553</v>
      </c>
      <c r="H128" s="50">
        <v>89</v>
      </c>
      <c r="I128" s="50">
        <v>300</v>
      </c>
      <c r="J128" s="50">
        <v>291</v>
      </c>
      <c r="K128" s="53">
        <f>Kota_otus2[[#This Row],[BWTP]]/H$345</f>
        <v>3.5599999999999998E-3</v>
      </c>
      <c r="L128" s="53">
        <f>Kota_otus2[[#This Row],[WTP]]/I$345</f>
        <v>1.2E-2</v>
      </c>
      <c r="M128" s="53">
        <f>Kota_otus2[[#This Row],[STP]]/J$345</f>
        <v>1.1639999999999999E-2</v>
      </c>
    </row>
    <row r="129" spans="1:13" x14ac:dyDescent="0.35">
      <c r="A129" s="52">
        <v>21</v>
      </c>
      <c r="B129" s="52" t="s">
        <v>88</v>
      </c>
      <c r="C129" s="52" t="s">
        <v>90</v>
      </c>
      <c r="D129" s="52" t="s">
        <v>316</v>
      </c>
      <c r="E129" s="52" t="s">
        <v>382</v>
      </c>
      <c r="F129" s="52" t="s">
        <v>554</v>
      </c>
      <c r="G129" s="51" t="s">
        <v>553</v>
      </c>
      <c r="H129" s="50">
        <v>291</v>
      </c>
      <c r="I129" s="50">
        <v>228</v>
      </c>
      <c r="J129" s="50">
        <v>132</v>
      </c>
      <c r="K129" s="53">
        <f>Kota_otus2[[#This Row],[BWTP]]/H$345</f>
        <v>1.1639999999999999E-2</v>
      </c>
      <c r="L129" s="53">
        <f>Kota_otus2[[#This Row],[WTP]]/I$345</f>
        <v>9.1199999999999996E-3</v>
      </c>
      <c r="M129" s="53">
        <f>Kota_otus2[[#This Row],[STP]]/J$345</f>
        <v>5.28E-3</v>
      </c>
    </row>
    <row r="130" spans="1:13" x14ac:dyDescent="0.35">
      <c r="A130" s="52">
        <v>124</v>
      </c>
      <c r="B130" s="52" t="s">
        <v>88</v>
      </c>
      <c r="C130" s="52" t="s">
        <v>90</v>
      </c>
      <c r="D130" s="52" t="s">
        <v>316</v>
      </c>
      <c r="E130" s="52" t="s">
        <v>382</v>
      </c>
      <c r="F130" s="52" t="s">
        <v>554</v>
      </c>
      <c r="G130" s="51" t="s">
        <v>553</v>
      </c>
      <c r="H130" s="50">
        <v>1</v>
      </c>
      <c r="I130" s="50">
        <v>17</v>
      </c>
      <c r="J130" s="50">
        <v>69</v>
      </c>
      <c r="K130" s="53">
        <f>Kota_otus2[[#This Row],[BWTP]]/H$345</f>
        <v>4.0000000000000003E-5</v>
      </c>
      <c r="L130" s="53">
        <f>Kota_otus2[[#This Row],[WTP]]/I$345</f>
        <v>6.8000000000000005E-4</v>
      </c>
      <c r="M130" s="53">
        <f>Kota_otus2[[#This Row],[STP]]/J$345</f>
        <v>2.7599999999999999E-3</v>
      </c>
    </row>
    <row r="131" spans="1:13" x14ac:dyDescent="0.35">
      <c r="A131" s="52">
        <v>201</v>
      </c>
      <c r="B131" s="52" t="s">
        <v>88</v>
      </c>
      <c r="C131" s="52" t="s">
        <v>97</v>
      </c>
      <c r="D131" s="52" t="s">
        <v>261</v>
      </c>
      <c r="E131" s="52" t="s">
        <v>260</v>
      </c>
      <c r="F131" s="52" t="s">
        <v>552</v>
      </c>
      <c r="G131" s="51" t="s">
        <v>551</v>
      </c>
      <c r="H131" s="50">
        <v>23</v>
      </c>
      <c r="I131" s="50">
        <v>17</v>
      </c>
      <c r="J131" s="50">
        <v>5</v>
      </c>
      <c r="K131" s="53">
        <f>Kota_otus2[[#This Row],[BWTP]]/H$345</f>
        <v>9.2000000000000003E-4</v>
      </c>
      <c r="L131" s="53">
        <f>Kota_otus2[[#This Row],[WTP]]/I$345</f>
        <v>6.8000000000000005E-4</v>
      </c>
      <c r="M131" s="53">
        <f>Kota_otus2[[#This Row],[STP]]/J$345</f>
        <v>2.0000000000000001E-4</v>
      </c>
    </row>
    <row r="132" spans="1:13" x14ac:dyDescent="0.35">
      <c r="A132" s="52">
        <v>133</v>
      </c>
      <c r="B132" s="52" t="s">
        <v>88</v>
      </c>
      <c r="C132" s="52" t="s">
        <v>97</v>
      </c>
      <c r="D132" s="52" t="s">
        <v>336</v>
      </c>
      <c r="E132" s="52" t="s">
        <v>550</v>
      </c>
      <c r="F132" s="52" t="s">
        <v>549</v>
      </c>
      <c r="G132" s="51" t="s">
        <v>548</v>
      </c>
      <c r="H132" s="50">
        <v>22</v>
      </c>
      <c r="I132" s="50">
        <v>29</v>
      </c>
      <c r="J132" s="50">
        <v>28</v>
      </c>
      <c r="K132" s="53">
        <f>Kota_otus2[[#This Row],[BWTP]]/H$345</f>
        <v>8.8000000000000003E-4</v>
      </c>
      <c r="L132" s="53">
        <f>Kota_otus2[[#This Row],[WTP]]/I$345</f>
        <v>1.16E-3</v>
      </c>
      <c r="M132" s="53">
        <f>Kota_otus2[[#This Row],[STP]]/J$345</f>
        <v>1.1199999999999999E-3</v>
      </c>
    </row>
    <row r="133" spans="1:13" x14ac:dyDescent="0.35">
      <c r="A133" s="52">
        <v>206</v>
      </c>
      <c r="B133" s="52" t="s">
        <v>88</v>
      </c>
      <c r="C133" s="52" t="s">
        <v>97</v>
      </c>
      <c r="D133" s="52" t="s">
        <v>336</v>
      </c>
      <c r="E133" s="52" t="s">
        <v>513</v>
      </c>
      <c r="F133" s="52" t="s">
        <v>512</v>
      </c>
      <c r="G133" s="51" t="s">
        <v>547</v>
      </c>
      <c r="H133" s="50">
        <v>3</v>
      </c>
      <c r="I133" s="50">
        <v>23</v>
      </c>
      <c r="J133" s="50">
        <v>27</v>
      </c>
      <c r="K133" s="53">
        <f>Kota_otus2[[#This Row],[BWTP]]/H$345</f>
        <v>1.2E-4</v>
      </c>
      <c r="L133" s="53">
        <f>Kota_otus2[[#This Row],[WTP]]/I$345</f>
        <v>9.2000000000000003E-4</v>
      </c>
      <c r="M133" s="53">
        <f>Kota_otus2[[#This Row],[STP]]/J$345</f>
        <v>1.08E-3</v>
      </c>
    </row>
    <row r="134" spans="1:13" x14ac:dyDescent="0.35">
      <c r="A134" s="52">
        <v>93</v>
      </c>
      <c r="B134" s="52" t="s">
        <v>88</v>
      </c>
      <c r="C134" s="52" t="s">
        <v>97</v>
      </c>
      <c r="D134" s="52" t="s">
        <v>336</v>
      </c>
      <c r="E134" s="52" t="s">
        <v>513</v>
      </c>
      <c r="F134" s="52" t="s">
        <v>512</v>
      </c>
      <c r="G134" s="51" t="s">
        <v>546</v>
      </c>
      <c r="H134" s="50">
        <v>17</v>
      </c>
      <c r="I134" s="50">
        <v>54</v>
      </c>
      <c r="J134" s="50">
        <v>76</v>
      </c>
      <c r="K134" s="53">
        <f>Kota_otus2[[#This Row],[BWTP]]/H$345</f>
        <v>6.8000000000000005E-4</v>
      </c>
      <c r="L134" s="53">
        <f>Kota_otus2[[#This Row],[WTP]]/I$345</f>
        <v>2.16E-3</v>
      </c>
      <c r="M134" s="53">
        <f>Kota_otus2[[#This Row],[STP]]/J$345</f>
        <v>3.0400000000000002E-3</v>
      </c>
    </row>
    <row r="135" spans="1:13" x14ac:dyDescent="0.35">
      <c r="A135" s="52">
        <v>319</v>
      </c>
      <c r="B135" s="52" t="s">
        <v>88</v>
      </c>
      <c r="C135" s="52" t="s">
        <v>97</v>
      </c>
      <c r="D135" s="52" t="s">
        <v>336</v>
      </c>
      <c r="E135" s="52" t="s">
        <v>513</v>
      </c>
      <c r="F135" s="52" t="s">
        <v>512</v>
      </c>
      <c r="G135" s="51" t="s">
        <v>546</v>
      </c>
      <c r="H135" s="50">
        <v>3</v>
      </c>
      <c r="I135" s="50">
        <v>4</v>
      </c>
      <c r="J135" s="50">
        <v>17</v>
      </c>
      <c r="K135" s="53">
        <f>Kota_otus2[[#This Row],[BWTP]]/H$345</f>
        <v>1.2E-4</v>
      </c>
      <c r="L135" s="53">
        <f>Kota_otus2[[#This Row],[WTP]]/I$345</f>
        <v>1.6000000000000001E-4</v>
      </c>
      <c r="M135" s="53">
        <f>Kota_otus2[[#This Row],[STP]]/J$345</f>
        <v>6.8000000000000005E-4</v>
      </c>
    </row>
    <row r="136" spans="1:13" x14ac:dyDescent="0.35">
      <c r="A136" s="52">
        <v>187</v>
      </c>
      <c r="B136" s="52" t="s">
        <v>88</v>
      </c>
      <c r="C136" s="52" t="s">
        <v>97</v>
      </c>
      <c r="D136" s="52" t="s">
        <v>336</v>
      </c>
      <c r="E136" s="52" t="s">
        <v>513</v>
      </c>
      <c r="F136" s="52" t="s">
        <v>512</v>
      </c>
      <c r="G136" s="51" t="s">
        <v>545</v>
      </c>
      <c r="H136" s="50">
        <v>8</v>
      </c>
      <c r="I136" s="50">
        <v>18</v>
      </c>
      <c r="J136" s="50">
        <v>15</v>
      </c>
      <c r="K136" s="53">
        <f>Kota_otus2[[#This Row],[BWTP]]/H$345</f>
        <v>3.2000000000000003E-4</v>
      </c>
      <c r="L136" s="53">
        <f>Kota_otus2[[#This Row],[WTP]]/I$345</f>
        <v>7.2000000000000005E-4</v>
      </c>
      <c r="M136" s="53">
        <f>Kota_otus2[[#This Row],[STP]]/J$345</f>
        <v>5.9999999999999995E-4</v>
      </c>
    </row>
    <row r="137" spans="1:13" x14ac:dyDescent="0.35">
      <c r="A137" s="52">
        <v>150</v>
      </c>
      <c r="B137" s="52" t="s">
        <v>88</v>
      </c>
      <c r="C137" s="52" t="s">
        <v>97</v>
      </c>
      <c r="D137" s="52" t="s">
        <v>336</v>
      </c>
      <c r="E137" s="52" t="s">
        <v>513</v>
      </c>
      <c r="F137" s="52" t="s">
        <v>512</v>
      </c>
      <c r="G137" s="51" t="s">
        <v>544</v>
      </c>
      <c r="H137" s="50">
        <v>13</v>
      </c>
      <c r="I137" s="50">
        <v>16</v>
      </c>
      <c r="J137" s="50">
        <v>25</v>
      </c>
      <c r="K137" s="53">
        <f>Kota_otus2[[#This Row],[BWTP]]/H$345</f>
        <v>5.1999999999999995E-4</v>
      </c>
      <c r="L137" s="53">
        <f>Kota_otus2[[#This Row],[WTP]]/I$345</f>
        <v>6.4000000000000005E-4</v>
      </c>
      <c r="M137" s="53">
        <f>Kota_otus2[[#This Row],[STP]]/J$345</f>
        <v>1E-3</v>
      </c>
    </row>
    <row r="138" spans="1:13" x14ac:dyDescent="0.35">
      <c r="A138" s="52">
        <v>222</v>
      </c>
      <c r="B138" s="52" t="s">
        <v>88</v>
      </c>
      <c r="C138" s="52" t="s">
        <v>97</v>
      </c>
      <c r="D138" s="52" t="s">
        <v>336</v>
      </c>
      <c r="E138" s="52" t="s">
        <v>513</v>
      </c>
      <c r="F138" s="52" t="s">
        <v>512</v>
      </c>
      <c r="G138" s="51" t="s">
        <v>543</v>
      </c>
      <c r="H138" s="50">
        <v>1</v>
      </c>
      <c r="I138" s="50">
        <v>26</v>
      </c>
      <c r="J138" s="50">
        <v>26</v>
      </c>
      <c r="K138" s="53">
        <f>Kota_otus2[[#This Row],[BWTP]]/H$345</f>
        <v>4.0000000000000003E-5</v>
      </c>
      <c r="L138" s="53">
        <f>Kota_otus2[[#This Row],[WTP]]/I$345</f>
        <v>1.0399999999999999E-3</v>
      </c>
      <c r="M138" s="53">
        <f>Kota_otus2[[#This Row],[STP]]/J$345</f>
        <v>1.0399999999999999E-3</v>
      </c>
    </row>
    <row r="139" spans="1:13" x14ac:dyDescent="0.35">
      <c r="A139" s="52">
        <v>267</v>
      </c>
      <c r="B139" s="52" t="s">
        <v>88</v>
      </c>
      <c r="C139" s="52" t="s">
        <v>97</v>
      </c>
      <c r="D139" s="52" t="s">
        <v>336</v>
      </c>
      <c r="E139" s="52" t="s">
        <v>513</v>
      </c>
      <c r="F139" s="52" t="s">
        <v>512</v>
      </c>
      <c r="G139" s="51" t="s">
        <v>542</v>
      </c>
      <c r="H139" s="50">
        <v>21</v>
      </c>
      <c r="I139" s="50">
        <v>15</v>
      </c>
      <c r="J139" s="50">
        <v>4</v>
      </c>
      <c r="K139" s="53">
        <f>Kota_otus2[[#This Row],[BWTP]]/H$345</f>
        <v>8.4000000000000003E-4</v>
      </c>
      <c r="L139" s="53">
        <f>Kota_otus2[[#This Row],[WTP]]/I$345</f>
        <v>5.9999999999999995E-4</v>
      </c>
      <c r="M139" s="53">
        <f>Kota_otus2[[#This Row],[STP]]/J$345</f>
        <v>1.6000000000000001E-4</v>
      </c>
    </row>
    <row r="140" spans="1:13" x14ac:dyDescent="0.35">
      <c r="A140" s="52">
        <v>327</v>
      </c>
      <c r="B140" s="52" t="s">
        <v>88</v>
      </c>
      <c r="C140" s="52" t="s">
        <v>97</v>
      </c>
      <c r="D140" s="52" t="s">
        <v>336</v>
      </c>
      <c r="E140" s="52" t="s">
        <v>513</v>
      </c>
      <c r="F140" s="52" t="s">
        <v>512</v>
      </c>
      <c r="G140" s="51" t="s">
        <v>541</v>
      </c>
      <c r="H140" s="50">
        <v>6</v>
      </c>
      <c r="I140" s="50">
        <v>5</v>
      </c>
      <c r="J140" s="50">
        <v>11</v>
      </c>
      <c r="K140" s="53">
        <f>Kota_otus2[[#This Row],[BWTP]]/H$345</f>
        <v>2.4000000000000001E-4</v>
      </c>
      <c r="L140" s="53">
        <f>Kota_otus2[[#This Row],[WTP]]/I$345</f>
        <v>2.0000000000000001E-4</v>
      </c>
      <c r="M140" s="53">
        <f>Kota_otus2[[#This Row],[STP]]/J$345</f>
        <v>4.4000000000000002E-4</v>
      </c>
    </row>
    <row r="141" spans="1:13" x14ac:dyDescent="0.35">
      <c r="A141" s="52">
        <v>337</v>
      </c>
      <c r="B141" s="52" t="s">
        <v>88</v>
      </c>
      <c r="C141" s="52" t="s">
        <v>97</v>
      </c>
      <c r="D141" s="52" t="s">
        <v>336</v>
      </c>
      <c r="E141" s="52" t="s">
        <v>513</v>
      </c>
      <c r="F141" s="52" t="s">
        <v>512</v>
      </c>
      <c r="G141" s="51" t="s">
        <v>541</v>
      </c>
      <c r="H141" s="50">
        <v>2</v>
      </c>
      <c r="I141" s="50">
        <v>4</v>
      </c>
      <c r="J141" s="50">
        <v>22</v>
      </c>
      <c r="K141" s="53">
        <f>Kota_otus2[[#This Row],[BWTP]]/H$345</f>
        <v>8.0000000000000007E-5</v>
      </c>
      <c r="L141" s="53">
        <f>Kota_otus2[[#This Row],[WTP]]/I$345</f>
        <v>1.6000000000000001E-4</v>
      </c>
      <c r="M141" s="53">
        <f>Kota_otus2[[#This Row],[STP]]/J$345</f>
        <v>8.8000000000000003E-4</v>
      </c>
    </row>
    <row r="142" spans="1:13" x14ac:dyDescent="0.35">
      <c r="A142" s="52">
        <v>251</v>
      </c>
      <c r="B142" s="52" t="s">
        <v>88</v>
      </c>
      <c r="C142" s="52" t="s">
        <v>114</v>
      </c>
      <c r="D142" s="52" t="s">
        <v>136</v>
      </c>
      <c r="E142" s="52" t="s">
        <v>540</v>
      </c>
      <c r="F142" s="52" t="s">
        <v>539</v>
      </c>
      <c r="G142" s="51" t="s">
        <v>538</v>
      </c>
      <c r="H142" s="50">
        <v>1</v>
      </c>
      <c r="I142" s="50">
        <v>24</v>
      </c>
      <c r="J142" s="50">
        <v>8</v>
      </c>
      <c r="K142" s="53">
        <f>Kota_otus2[[#This Row],[BWTP]]/H$345</f>
        <v>4.0000000000000003E-5</v>
      </c>
      <c r="L142" s="53">
        <f>Kota_otus2[[#This Row],[WTP]]/I$345</f>
        <v>9.6000000000000002E-4</v>
      </c>
      <c r="M142" s="53">
        <f>Kota_otus2[[#This Row],[STP]]/J$345</f>
        <v>3.2000000000000003E-4</v>
      </c>
    </row>
    <row r="143" spans="1:13" x14ac:dyDescent="0.35">
      <c r="A143" s="52">
        <v>101</v>
      </c>
      <c r="B143" s="52" t="s">
        <v>88</v>
      </c>
      <c r="C143" s="52" t="s">
        <v>114</v>
      </c>
      <c r="D143" s="52" t="s">
        <v>136</v>
      </c>
      <c r="E143" s="52" t="s">
        <v>537</v>
      </c>
      <c r="F143" s="52" t="s">
        <v>536</v>
      </c>
      <c r="G143" s="51" t="s">
        <v>535</v>
      </c>
      <c r="H143" s="50">
        <v>11</v>
      </c>
      <c r="I143" s="50">
        <v>8</v>
      </c>
      <c r="J143" s="50">
        <v>108</v>
      </c>
      <c r="K143" s="53">
        <f>Kota_otus2[[#This Row],[BWTP]]/H$345</f>
        <v>4.4000000000000002E-4</v>
      </c>
      <c r="L143" s="53">
        <f>Kota_otus2[[#This Row],[WTP]]/I$345</f>
        <v>3.2000000000000003E-4</v>
      </c>
      <c r="M143" s="53">
        <f>Kota_otus2[[#This Row],[STP]]/J$345</f>
        <v>4.3200000000000001E-3</v>
      </c>
    </row>
    <row r="144" spans="1:13" x14ac:dyDescent="0.35">
      <c r="A144" s="52">
        <v>148</v>
      </c>
      <c r="B144" s="52" t="s">
        <v>88</v>
      </c>
      <c r="C144" s="52" t="s">
        <v>114</v>
      </c>
      <c r="D144" s="52" t="s">
        <v>136</v>
      </c>
      <c r="E144" s="52" t="s">
        <v>534</v>
      </c>
      <c r="F144" s="52" t="s">
        <v>533</v>
      </c>
      <c r="G144" s="51" t="s">
        <v>532</v>
      </c>
      <c r="H144" s="50">
        <v>11</v>
      </c>
      <c r="I144" s="50">
        <v>16</v>
      </c>
      <c r="J144" s="50">
        <v>27</v>
      </c>
      <c r="K144" s="53">
        <f>Kota_otus2[[#This Row],[BWTP]]/H$345</f>
        <v>4.4000000000000002E-4</v>
      </c>
      <c r="L144" s="53">
        <f>Kota_otus2[[#This Row],[WTP]]/I$345</f>
        <v>6.4000000000000005E-4</v>
      </c>
      <c r="M144" s="53">
        <f>Kota_otus2[[#This Row],[STP]]/J$345</f>
        <v>1.08E-3</v>
      </c>
    </row>
    <row r="145" spans="1:13" x14ac:dyDescent="0.35">
      <c r="A145" s="52">
        <v>257</v>
      </c>
      <c r="B145" s="52" t="s">
        <v>88</v>
      </c>
      <c r="C145" s="52" t="s">
        <v>114</v>
      </c>
      <c r="D145" s="52" t="s">
        <v>136</v>
      </c>
      <c r="E145" s="52" t="s">
        <v>168</v>
      </c>
      <c r="F145" s="52" t="s">
        <v>531</v>
      </c>
      <c r="G145" s="51" t="s">
        <v>530</v>
      </c>
      <c r="H145" s="50">
        <v>18</v>
      </c>
      <c r="I145" s="50">
        <v>10</v>
      </c>
      <c r="J145" s="50">
        <v>5</v>
      </c>
      <c r="K145" s="53">
        <f>Kota_otus2[[#This Row],[BWTP]]/H$345</f>
        <v>7.2000000000000005E-4</v>
      </c>
      <c r="L145" s="53">
        <f>Kota_otus2[[#This Row],[WTP]]/I$345</f>
        <v>4.0000000000000002E-4</v>
      </c>
      <c r="M145" s="53">
        <f>Kota_otus2[[#This Row],[STP]]/J$345</f>
        <v>2.0000000000000001E-4</v>
      </c>
    </row>
    <row r="146" spans="1:13" x14ac:dyDescent="0.35">
      <c r="A146" s="52">
        <v>136</v>
      </c>
      <c r="B146" s="52" t="s">
        <v>88</v>
      </c>
      <c r="C146" s="52" t="s">
        <v>107</v>
      </c>
      <c r="D146" s="52" t="s">
        <v>106</v>
      </c>
      <c r="E146" s="52" t="s">
        <v>507</v>
      </c>
      <c r="F146" s="52" t="s">
        <v>529</v>
      </c>
      <c r="G146" s="51" t="s">
        <v>528</v>
      </c>
      <c r="H146" s="50">
        <v>1</v>
      </c>
      <c r="I146" s="50">
        <v>80</v>
      </c>
      <c r="J146" s="50">
        <v>5</v>
      </c>
      <c r="K146" s="53">
        <f>Kota_otus2[[#This Row],[BWTP]]/H$345</f>
        <v>4.0000000000000003E-5</v>
      </c>
      <c r="L146" s="53">
        <f>Kota_otus2[[#This Row],[WTP]]/I$345</f>
        <v>3.2000000000000002E-3</v>
      </c>
      <c r="M146" s="53">
        <f>Kota_otus2[[#This Row],[STP]]/J$345</f>
        <v>2.0000000000000001E-4</v>
      </c>
    </row>
    <row r="147" spans="1:13" x14ac:dyDescent="0.35">
      <c r="A147" s="52">
        <v>245</v>
      </c>
      <c r="B147" s="52" t="s">
        <v>88</v>
      </c>
      <c r="C147" s="52" t="s">
        <v>455</v>
      </c>
      <c r="D147" s="52" t="s">
        <v>454</v>
      </c>
      <c r="E147" s="52" t="s">
        <v>527</v>
      </c>
      <c r="F147" s="52" t="s">
        <v>526</v>
      </c>
      <c r="G147" s="51" t="s">
        <v>525</v>
      </c>
      <c r="H147" s="50">
        <v>32</v>
      </c>
      <c r="I147" s="50">
        <v>0</v>
      </c>
      <c r="J147" s="50">
        <v>2</v>
      </c>
      <c r="K147" s="53">
        <f>Kota_otus2[[#This Row],[BWTP]]/H$345</f>
        <v>1.2800000000000001E-3</v>
      </c>
      <c r="L147" s="53">
        <f>Kota_otus2[[#This Row],[WTP]]/I$345</f>
        <v>0</v>
      </c>
      <c r="M147" s="53">
        <f>Kota_otus2[[#This Row],[STP]]/J$345</f>
        <v>8.0000000000000007E-5</v>
      </c>
    </row>
    <row r="148" spans="1:13" x14ac:dyDescent="0.35">
      <c r="A148" s="52">
        <v>275</v>
      </c>
      <c r="B148" s="52" t="s">
        <v>88</v>
      </c>
      <c r="C148" s="52" t="s">
        <v>455</v>
      </c>
      <c r="D148" s="52" t="s">
        <v>454</v>
      </c>
      <c r="E148" s="52" t="s">
        <v>527</v>
      </c>
      <c r="F148" s="52" t="s">
        <v>526</v>
      </c>
      <c r="G148" s="51" t="s">
        <v>525</v>
      </c>
      <c r="H148" s="50">
        <v>36</v>
      </c>
      <c r="I148" s="50">
        <v>0</v>
      </c>
      <c r="J148" s="50">
        <v>1</v>
      </c>
      <c r="K148" s="53">
        <f>Kota_otus2[[#This Row],[BWTP]]/H$345</f>
        <v>1.4400000000000001E-3</v>
      </c>
      <c r="L148" s="53">
        <f>Kota_otus2[[#This Row],[WTP]]/I$345</f>
        <v>0</v>
      </c>
      <c r="M148" s="53">
        <f>Kota_otus2[[#This Row],[STP]]/J$345</f>
        <v>4.0000000000000003E-5</v>
      </c>
    </row>
    <row r="149" spans="1:13" x14ac:dyDescent="0.35">
      <c r="A149" s="52">
        <v>309</v>
      </c>
      <c r="B149" s="52" t="s">
        <v>88</v>
      </c>
      <c r="C149" s="52" t="s">
        <v>114</v>
      </c>
      <c r="D149" s="52" t="s">
        <v>136</v>
      </c>
      <c r="E149" s="52" t="s">
        <v>155</v>
      </c>
      <c r="F149" s="52" t="s">
        <v>524</v>
      </c>
      <c r="G149" s="51" t="s">
        <v>523</v>
      </c>
      <c r="H149" s="50">
        <v>1</v>
      </c>
      <c r="I149" s="50">
        <v>16</v>
      </c>
      <c r="J149" s="50">
        <v>7</v>
      </c>
      <c r="K149" s="53">
        <f>Kota_otus2[[#This Row],[BWTP]]/H$345</f>
        <v>4.0000000000000003E-5</v>
      </c>
      <c r="L149" s="53">
        <f>Kota_otus2[[#This Row],[WTP]]/I$345</f>
        <v>6.4000000000000005E-4</v>
      </c>
      <c r="M149" s="53">
        <f>Kota_otus2[[#This Row],[STP]]/J$345</f>
        <v>2.7999999999999998E-4</v>
      </c>
    </row>
    <row r="150" spans="1:13" x14ac:dyDescent="0.35">
      <c r="A150" s="52">
        <v>137</v>
      </c>
      <c r="B150" s="52" t="s">
        <v>88</v>
      </c>
      <c r="C150" s="52" t="s">
        <v>114</v>
      </c>
      <c r="D150" s="52" t="s">
        <v>136</v>
      </c>
      <c r="E150" s="52" t="s">
        <v>193</v>
      </c>
      <c r="F150" s="52" t="s">
        <v>522</v>
      </c>
      <c r="G150" s="51" t="s">
        <v>521</v>
      </c>
      <c r="H150" s="50">
        <v>0</v>
      </c>
      <c r="I150" s="50">
        <v>44</v>
      </c>
      <c r="J150" s="50">
        <v>50</v>
      </c>
      <c r="K150" s="53">
        <f>Kota_otus2[[#This Row],[BWTP]]/H$345</f>
        <v>0</v>
      </c>
      <c r="L150" s="53">
        <f>Kota_otus2[[#This Row],[WTP]]/I$345</f>
        <v>1.7600000000000001E-3</v>
      </c>
      <c r="M150" s="53">
        <f>Kota_otus2[[#This Row],[STP]]/J$345</f>
        <v>2E-3</v>
      </c>
    </row>
    <row r="151" spans="1:13" x14ac:dyDescent="0.35">
      <c r="A151" s="52">
        <v>255</v>
      </c>
      <c r="B151" s="52" t="s">
        <v>88</v>
      </c>
      <c r="C151" s="52" t="s">
        <v>97</v>
      </c>
      <c r="D151" s="52" t="s">
        <v>261</v>
      </c>
      <c r="E151" s="52" t="s">
        <v>260</v>
      </c>
      <c r="F151" s="52" t="s">
        <v>263</v>
      </c>
      <c r="G151" s="51" t="s">
        <v>520</v>
      </c>
      <c r="H151" s="50">
        <v>1</v>
      </c>
      <c r="I151" s="50">
        <v>4</v>
      </c>
      <c r="J151" s="50">
        <v>27</v>
      </c>
      <c r="K151" s="53">
        <f>Kota_otus2[[#This Row],[BWTP]]/H$345</f>
        <v>4.0000000000000003E-5</v>
      </c>
      <c r="L151" s="53">
        <f>Kota_otus2[[#This Row],[WTP]]/I$345</f>
        <v>1.6000000000000001E-4</v>
      </c>
      <c r="M151" s="53">
        <f>Kota_otus2[[#This Row],[STP]]/J$345</f>
        <v>1.08E-3</v>
      </c>
    </row>
    <row r="152" spans="1:13" x14ac:dyDescent="0.35">
      <c r="A152" s="52">
        <v>108</v>
      </c>
      <c r="B152" s="52" t="s">
        <v>88</v>
      </c>
      <c r="C152" s="52" t="s">
        <v>285</v>
      </c>
      <c r="D152" s="52" t="s">
        <v>284</v>
      </c>
      <c r="E152" s="52" t="s">
        <v>283</v>
      </c>
      <c r="F152" s="52" t="s">
        <v>519</v>
      </c>
      <c r="G152" s="51" t="s">
        <v>518</v>
      </c>
      <c r="H152" s="50">
        <v>1</v>
      </c>
      <c r="I152" s="50">
        <v>84</v>
      </c>
      <c r="J152" s="50">
        <v>34</v>
      </c>
      <c r="K152" s="53">
        <f>Kota_otus2[[#This Row],[BWTP]]/H$345</f>
        <v>4.0000000000000003E-5</v>
      </c>
      <c r="L152" s="53">
        <f>Kota_otus2[[#This Row],[WTP]]/I$345</f>
        <v>3.3600000000000001E-3</v>
      </c>
      <c r="M152" s="53">
        <f>Kota_otus2[[#This Row],[STP]]/J$345</f>
        <v>1.3600000000000001E-3</v>
      </c>
    </row>
    <row r="153" spans="1:13" x14ac:dyDescent="0.35">
      <c r="A153" s="52">
        <v>334</v>
      </c>
      <c r="B153" s="52" t="s">
        <v>88</v>
      </c>
      <c r="C153" s="52" t="s">
        <v>455</v>
      </c>
      <c r="D153" s="52" t="s">
        <v>454</v>
      </c>
      <c r="E153" s="52" t="s">
        <v>517</v>
      </c>
      <c r="F153" s="52" t="s">
        <v>516</v>
      </c>
      <c r="G153" s="51" t="s">
        <v>515</v>
      </c>
      <c r="H153" s="50">
        <v>0</v>
      </c>
      <c r="I153" s="50">
        <v>9</v>
      </c>
      <c r="J153" s="50">
        <v>14</v>
      </c>
      <c r="K153" s="53">
        <f>Kota_otus2[[#This Row],[BWTP]]/H$345</f>
        <v>0</v>
      </c>
      <c r="L153" s="53">
        <f>Kota_otus2[[#This Row],[WTP]]/I$345</f>
        <v>3.6000000000000002E-4</v>
      </c>
      <c r="M153" s="53">
        <f>Kota_otus2[[#This Row],[STP]]/J$345</f>
        <v>5.5999999999999995E-4</v>
      </c>
    </row>
    <row r="154" spans="1:13" x14ac:dyDescent="0.35">
      <c r="A154" s="52">
        <v>210</v>
      </c>
      <c r="B154" s="52" t="s">
        <v>88</v>
      </c>
      <c r="C154" s="52" t="s">
        <v>97</v>
      </c>
      <c r="D154" s="52" t="s">
        <v>261</v>
      </c>
      <c r="E154" s="52" t="s">
        <v>260</v>
      </c>
      <c r="F154" s="52" t="s">
        <v>263</v>
      </c>
      <c r="G154" s="51" t="s">
        <v>514</v>
      </c>
      <c r="H154" s="50">
        <v>1</v>
      </c>
      <c r="I154" s="50">
        <v>30</v>
      </c>
      <c r="J154" s="50">
        <v>10</v>
      </c>
      <c r="K154" s="53">
        <f>Kota_otus2[[#This Row],[BWTP]]/H$345</f>
        <v>4.0000000000000003E-5</v>
      </c>
      <c r="L154" s="53">
        <f>Kota_otus2[[#This Row],[WTP]]/I$345</f>
        <v>1.1999999999999999E-3</v>
      </c>
      <c r="M154" s="53">
        <f>Kota_otus2[[#This Row],[STP]]/J$345</f>
        <v>4.0000000000000002E-4</v>
      </c>
    </row>
    <row r="155" spans="1:13" x14ac:dyDescent="0.35">
      <c r="A155" s="52">
        <v>288</v>
      </c>
      <c r="B155" s="52" t="s">
        <v>88</v>
      </c>
      <c r="C155" s="52" t="s">
        <v>97</v>
      </c>
      <c r="D155" s="52" t="s">
        <v>336</v>
      </c>
      <c r="E155" s="52" t="s">
        <v>513</v>
      </c>
      <c r="F155" s="52" t="s">
        <v>512</v>
      </c>
      <c r="G155" s="51" t="s">
        <v>511</v>
      </c>
      <c r="H155" s="50">
        <v>30</v>
      </c>
      <c r="I155" s="50">
        <v>1</v>
      </c>
      <c r="J155" s="50">
        <v>1</v>
      </c>
      <c r="K155" s="53">
        <f>Kota_otus2[[#This Row],[BWTP]]/H$345</f>
        <v>1.1999999999999999E-3</v>
      </c>
      <c r="L155" s="53">
        <f>Kota_otus2[[#This Row],[WTP]]/I$345</f>
        <v>4.0000000000000003E-5</v>
      </c>
      <c r="M155" s="53">
        <f>Kota_otus2[[#This Row],[STP]]/J$345</f>
        <v>4.0000000000000003E-5</v>
      </c>
    </row>
    <row r="156" spans="1:13" x14ac:dyDescent="0.35">
      <c r="A156" s="52">
        <v>156</v>
      </c>
      <c r="B156" s="52" t="s">
        <v>88</v>
      </c>
      <c r="C156" s="52" t="s">
        <v>107</v>
      </c>
      <c r="D156" s="52" t="s">
        <v>106</v>
      </c>
      <c r="E156" s="52" t="s">
        <v>510</v>
      </c>
      <c r="F156" s="52" t="s">
        <v>509</v>
      </c>
      <c r="G156" s="51" t="s">
        <v>508</v>
      </c>
      <c r="H156" s="50">
        <v>7</v>
      </c>
      <c r="I156" s="50">
        <v>25</v>
      </c>
      <c r="J156" s="50">
        <v>25</v>
      </c>
      <c r="K156" s="53">
        <f>Kota_otus2[[#This Row],[BWTP]]/H$345</f>
        <v>2.7999999999999998E-4</v>
      </c>
      <c r="L156" s="53">
        <f>Kota_otus2[[#This Row],[WTP]]/I$345</f>
        <v>1E-3</v>
      </c>
      <c r="M156" s="53">
        <f>Kota_otus2[[#This Row],[STP]]/J$345</f>
        <v>1E-3</v>
      </c>
    </row>
    <row r="157" spans="1:13" x14ac:dyDescent="0.35">
      <c r="A157" s="52">
        <v>88</v>
      </c>
      <c r="B157" s="52" t="s">
        <v>88</v>
      </c>
      <c r="C157" s="52" t="s">
        <v>107</v>
      </c>
      <c r="D157" s="52" t="s">
        <v>106</v>
      </c>
      <c r="E157" s="52" t="s">
        <v>507</v>
      </c>
      <c r="F157" s="52" t="s">
        <v>506</v>
      </c>
      <c r="G157" s="51" t="s">
        <v>505</v>
      </c>
      <c r="H157" s="50">
        <v>89</v>
      </c>
      <c r="I157" s="50">
        <v>38</v>
      </c>
      <c r="J157" s="50">
        <v>23</v>
      </c>
      <c r="K157" s="53">
        <f>Kota_otus2[[#This Row],[BWTP]]/H$345</f>
        <v>3.5599999999999998E-3</v>
      </c>
      <c r="L157" s="53">
        <f>Kota_otus2[[#This Row],[WTP]]/I$345</f>
        <v>1.5200000000000001E-3</v>
      </c>
      <c r="M157" s="53">
        <f>Kota_otus2[[#This Row],[STP]]/J$345</f>
        <v>9.2000000000000003E-4</v>
      </c>
    </row>
    <row r="158" spans="1:13" x14ac:dyDescent="0.35">
      <c r="A158" s="52">
        <v>10</v>
      </c>
      <c r="B158" s="52" t="s">
        <v>88</v>
      </c>
      <c r="C158" s="52" t="s">
        <v>114</v>
      </c>
      <c r="D158" s="52" t="s">
        <v>136</v>
      </c>
      <c r="E158" s="52" t="s">
        <v>193</v>
      </c>
      <c r="F158" s="52" t="s">
        <v>504</v>
      </c>
      <c r="G158" s="51" t="s">
        <v>503</v>
      </c>
      <c r="H158" s="50">
        <v>19</v>
      </c>
      <c r="I158" s="50">
        <v>362</v>
      </c>
      <c r="J158" s="50">
        <v>798</v>
      </c>
      <c r="K158" s="53">
        <f>Kota_otus2[[#This Row],[BWTP]]/H$345</f>
        <v>7.6000000000000004E-4</v>
      </c>
      <c r="L158" s="53">
        <f>Kota_otus2[[#This Row],[WTP]]/I$345</f>
        <v>1.448E-2</v>
      </c>
      <c r="M158" s="53">
        <f>Kota_otus2[[#This Row],[STP]]/J$345</f>
        <v>3.1919999999999997E-2</v>
      </c>
    </row>
    <row r="159" spans="1:13" x14ac:dyDescent="0.35">
      <c r="A159" s="52">
        <v>326</v>
      </c>
      <c r="B159" s="52" t="s">
        <v>88</v>
      </c>
      <c r="C159" s="52" t="s">
        <v>114</v>
      </c>
      <c r="D159" s="52" t="s">
        <v>136</v>
      </c>
      <c r="E159" s="52" t="s">
        <v>193</v>
      </c>
      <c r="F159" s="52" t="s">
        <v>501</v>
      </c>
      <c r="G159" s="51" t="s">
        <v>502</v>
      </c>
      <c r="H159" s="50">
        <v>20</v>
      </c>
      <c r="I159" s="50">
        <v>4</v>
      </c>
      <c r="J159" s="50">
        <v>10</v>
      </c>
      <c r="K159" s="53">
        <f>Kota_otus2[[#This Row],[BWTP]]/H$345</f>
        <v>8.0000000000000004E-4</v>
      </c>
      <c r="L159" s="53">
        <f>Kota_otus2[[#This Row],[WTP]]/I$345</f>
        <v>1.6000000000000001E-4</v>
      </c>
      <c r="M159" s="53">
        <f>Kota_otus2[[#This Row],[STP]]/J$345</f>
        <v>4.0000000000000002E-4</v>
      </c>
    </row>
    <row r="160" spans="1:13" x14ac:dyDescent="0.35">
      <c r="A160" s="52">
        <v>177</v>
      </c>
      <c r="B160" s="52" t="s">
        <v>88</v>
      </c>
      <c r="C160" s="52" t="s">
        <v>114</v>
      </c>
      <c r="D160" s="52" t="s">
        <v>136</v>
      </c>
      <c r="E160" s="52" t="s">
        <v>193</v>
      </c>
      <c r="F160" s="52" t="s">
        <v>501</v>
      </c>
      <c r="G160" s="51" t="s">
        <v>500</v>
      </c>
      <c r="H160" s="50">
        <v>3</v>
      </c>
      <c r="I160" s="50">
        <v>35</v>
      </c>
      <c r="J160" s="50">
        <v>30</v>
      </c>
      <c r="K160" s="53">
        <f>Kota_otus2[[#This Row],[BWTP]]/H$345</f>
        <v>1.2E-4</v>
      </c>
      <c r="L160" s="53">
        <f>Kota_otus2[[#This Row],[WTP]]/I$345</f>
        <v>1.4E-3</v>
      </c>
      <c r="M160" s="53">
        <f>Kota_otus2[[#This Row],[STP]]/J$345</f>
        <v>1.1999999999999999E-3</v>
      </c>
    </row>
    <row r="161" spans="1:13" x14ac:dyDescent="0.35">
      <c r="A161" s="52">
        <v>232</v>
      </c>
      <c r="B161" s="52" t="s">
        <v>88</v>
      </c>
      <c r="C161" s="52" t="s">
        <v>114</v>
      </c>
      <c r="D161" s="52" t="s">
        <v>136</v>
      </c>
      <c r="E161" s="52" t="s">
        <v>193</v>
      </c>
      <c r="F161" s="52" t="s">
        <v>499</v>
      </c>
      <c r="G161" s="51" t="s">
        <v>498</v>
      </c>
      <c r="H161" s="50">
        <v>0</v>
      </c>
      <c r="I161" s="50">
        <v>40</v>
      </c>
      <c r="J161" s="50">
        <v>5</v>
      </c>
      <c r="K161" s="53">
        <f>Kota_otus2[[#This Row],[BWTP]]/H$345</f>
        <v>0</v>
      </c>
      <c r="L161" s="53">
        <f>Kota_otus2[[#This Row],[WTP]]/I$345</f>
        <v>1.6000000000000001E-3</v>
      </c>
      <c r="M161" s="53">
        <f>Kota_otus2[[#This Row],[STP]]/J$345</f>
        <v>2.0000000000000001E-4</v>
      </c>
    </row>
    <row r="162" spans="1:13" x14ac:dyDescent="0.35">
      <c r="A162" s="52">
        <v>115</v>
      </c>
      <c r="B162" s="52" t="s">
        <v>88</v>
      </c>
      <c r="C162" s="52" t="s">
        <v>497</v>
      </c>
      <c r="D162" s="52" t="s">
        <v>496</v>
      </c>
      <c r="E162" s="52" t="s">
        <v>495</v>
      </c>
      <c r="F162" s="52" t="s">
        <v>494</v>
      </c>
      <c r="G162" s="51" t="s">
        <v>493</v>
      </c>
      <c r="H162" s="50">
        <v>33</v>
      </c>
      <c r="I162" s="50">
        <v>44</v>
      </c>
      <c r="J162" s="50">
        <v>29</v>
      </c>
      <c r="K162" s="53">
        <f>Kota_otus2[[#This Row],[BWTP]]/H$345</f>
        <v>1.32E-3</v>
      </c>
      <c r="L162" s="53">
        <f>Kota_otus2[[#This Row],[WTP]]/I$345</f>
        <v>1.7600000000000001E-3</v>
      </c>
      <c r="M162" s="53">
        <f>Kota_otus2[[#This Row],[STP]]/J$345</f>
        <v>1.16E-3</v>
      </c>
    </row>
    <row r="163" spans="1:13" x14ac:dyDescent="0.35">
      <c r="A163" s="52">
        <v>277</v>
      </c>
      <c r="B163" s="52" t="s">
        <v>88</v>
      </c>
      <c r="C163" s="52" t="s">
        <v>97</v>
      </c>
      <c r="D163" s="52" t="s">
        <v>336</v>
      </c>
      <c r="E163" s="52" t="s">
        <v>345</v>
      </c>
      <c r="F163" s="52" t="s">
        <v>344</v>
      </c>
      <c r="G163" s="51" t="s">
        <v>492</v>
      </c>
      <c r="H163" s="50">
        <v>3</v>
      </c>
      <c r="I163" s="50">
        <v>5</v>
      </c>
      <c r="J163" s="50">
        <v>28</v>
      </c>
      <c r="K163" s="53">
        <f>Kota_otus2[[#This Row],[BWTP]]/H$345</f>
        <v>1.2E-4</v>
      </c>
      <c r="L163" s="53">
        <f>Kota_otus2[[#This Row],[WTP]]/I$345</f>
        <v>2.0000000000000001E-4</v>
      </c>
      <c r="M163" s="53">
        <f>Kota_otus2[[#This Row],[STP]]/J$345</f>
        <v>1.1199999999999999E-3</v>
      </c>
    </row>
    <row r="164" spans="1:13" x14ac:dyDescent="0.35">
      <c r="A164" s="52">
        <v>119</v>
      </c>
      <c r="B164" s="52" t="s">
        <v>88</v>
      </c>
      <c r="C164" s="52" t="s">
        <v>97</v>
      </c>
      <c r="D164" s="52" t="s">
        <v>336</v>
      </c>
      <c r="E164" s="52" t="s">
        <v>345</v>
      </c>
      <c r="F164" s="52" t="s">
        <v>344</v>
      </c>
      <c r="G164" s="51" t="s">
        <v>491</v>
      </c>
      <c r="H164" s="50">
        <v>44</v>
      </c>
      <c r="I164" s="50">
        <v>58</v>
      </c>
      <c r="J164" s="50">
        <v>33</v>
      </c>
      <c r="K164" s="53">
        <f>Kota_otus2[[#This Row],[BWTP]]/H$345</f>
        <v>1.7600000000000001E-3</v>
      </c>
      <c r="L164" s="53">
        <f>Kota_otus2[[#This Row],[WTP]]/I$345</f>
        <v>2.32E-3</v>
      </c>
      <c r="M164" s="53">
        <f>Kota_otus2[[#This Row],[STP]]/J$345</f>
        <v>1.32E-3</v>
      </c>
    </row>
    <row r="165" spans="1:13" x14ac:dyDescent="0.35">
      <c r="A165" s="52">
        <v>178</v>
      </c>
      <c r="B165" s="52" t="s">
        <v>88</v>
      </c>
      <c r="C165" s="52" t="s">
        <v>97</v>
      </c>
      <c r="D165" s="52" t="s">
        <v>261</v>
      </c>
      <c r="E165" s="52" t="s">
        <v>260</v>
      </c>
      <c r="F165" s="52" t="s">
        <v>263</v>
      </c>
      <c r="G165" s="51" t="s">
        <v>490</v>
      </c>
      <c r="H165" s="50">
        <v>21</v>
      </c>
      <c r="I165" s="50">
        <v>33</v>
      </c>
      <c r="J165" s="50">
        <v>7</v>
      </c>
      <c r="K165" s="53">
        <f>Kota_otus2[[#This Row],[BWTP]]/H$345</f>
        <v>8.4000000000000003E-4</v>
      </c>
      <c r="L165" s="53">
        <f>Kota_otus2[[#This Row],[WTP]]/I$345</f>
        <v>1.32E-3</v>
      </c>
      <c r="M165" s="53">
        <f>Kota_otus2[[#This Row],[STP]]/J$345</f>
        <v>2.7999999999999998E-4</v>
      </c>
    </row>
    <row r="166" spans="1:13" x14ac:dyDescent="0.35">
      <c r="A166" s="52">
        <v>217</v>
      </c>
      <c r="B166" s="52" t="s">
        <v>88</v>
      </c>
      <c r="C166" s="52" t="s">
        <v>489</v>
      </c>
      <c r="D166" s="52" t="s">
        <v>488</v>
      </c>
      <c r="E166" s="52" t="s">
        <v>487</v>
      </c>
      <c r="F166" s="52" t="s">
        <v>486</v>
      </c>
      <c r="G166" s="51" t="s">
        <v>485</v>
      </c>
      <c r="H166" s="50">
        <v>4</v>
      </c>
      <c r="I166" s="50">
        <v>11</v>
      </c>
      <c r="J166" s="50">
        <v>27</v>
      </c>
      <c r="K166" s="53">
        <f>Kota_otus2[[#This Row],[BWTP]]/H$345</f>
        <v>1.6000000000000001E-4</v>
      </c>
      <c r="L166" s="53">
        <f>Kota_otus2[[#This Row],[WTP]]/I$345</f>
        <v>4.4000000000000002E-4</v>
      </c>
      <c r="M166" s="53">
        <f>Kota_otus2[[#This Row],[STP]]/J$345</f>
        <v>1.08E-3</v>
      </c>
    </row>
    <row r="167" spans="1:13" x14ac:dyDescent="0.35">
      <c r="A167" s="52">
        <v>157</v>
      </c>
      <c r="B167" s="52" t="s">
        <v>88</v>
      </c>
      <c r="C167" s="52" t="s">
        <v>114</v>
      </c>
      <c r="D167" s="52" t="s">
        <v>136</v>
      </c>
      <c r="E167" s="52" t="s">
        <v>484</v>
      </c>
      <c r="F167" s="52" t="s">
        <v>483</v>
      </c>
      <c r="G167" s="51" t="s">
        <v>482</v>
      </c>
      <c r="H167" s="50">
        <v>6</v>
      </c>
      <c r="I167" s="50">
        <v>18</v>
      </c>
      <c r="J167" s="50">
        <v>34</v>
      </c>
      <c r="K167" s="53">
        <f>Kota_otus2[[#This Row],[BWTP]]/H$345</f>
        <v>2.4000000000000001E-4</v>
      </c>
      <c r="L167" s="53">
        <f>Kota_otus2[[#This Row],[WTP]]/I$345</f>
        <v>7.2000000000000005E-4</v>
      </c>
      <c r="M167" s="53">
        <f>Kota_otus2[[#This Row],[STP]]/J$345</f>
        <v>1.3600000000000001E-3</v>
      </c>
    </row>
    <row r="168" spans="1:13" x14ac:dyDescent="0.35">
      <c r="A168" s="52">
        <v>311</v>
      </c>
      <c r="B168" s="52" t="s">
        <v>88</v>
      </c>
      <c r="C168" s="52" t="s">
        <v>114</v>
      </c>
      <c r="D168" s="52" t="s">
        <v>136</v>
      </c>
      <c r="E168" s="52" t="s">
        <v>481</v>
      </c>
      <c r="F168" s="52" t="s">
        <v>480</v>
      </c>
      <c r="G168" s="51" t="s">
        <v>479</v>
      </c>
      <c r="H168" s="50">
        <v>36</v>
      </c>
      <c r="I168" s="50">
        <v>0</v>
      </c>
      <c r="J168" s="50">
        <v>0</v>
      </c>
      <c r="K168" s="53">
        <f>Kota_otus2[[#This Row],[BWTP]]/H$345</f>
        <v>1.4400000000000001E-3</v>
      </c>
      <c r="L168" s="53">
        <f>Kota_otus2[[#This Row],[WTP]]/I$345</f>
        <v>0</v>
      </c>
      <c r="M168" s="53">
        <f>Kota_otus2[[#This Row],[STP]]/J$345</f>
        <v>0</v>
      </c>
    </row>
    <row r="169" spans="1:13" x14ac:dyDescent="0.35">
      <c r="A169" s="52">
        <v>26</v>
      </c>
      <c r="B169" s="52" t="s">
        <v>88</v>
      </c>
      <c r="C169" s="52" t="s">
        <v>114</v>
      </c>
      <c r="D169" s="52" t="s">
        <v>136</v>
      </c>
      <c r="E169" s="52" t="s">
        <v>294</v>
      </c>
      <c r="F169" s="52" t="s">
        <v>478</v>
      </c>
      <c r="G169" s="51" t="s">
        <v>477</v>
      </c>
      <c r="H169" s="50">
        <v>83</v>
      </c>
      <c r="I169" s="50">
        <v>188</v>
      </c>
      <c r="J169" s="50">
        <v>153</v>
      </c>
      <c r="K169" s="53">
        <f>Kota_otus2[[#This Row],[BWTP]]/H$345</f>
        <v>3.32E-3</v>
      </c>
      <c r="L169" s="53">
        <f>Kota_otus2[[#This Row],[WTP]]/I$345</f>
        <v>7.5199999999999998E-3</v>
      </c>
      <c r="M169" s="53">
        <f>Kota_otus2[[#This Row],[STP]]/J$345</f>
        <v>6.1199999999999996E-3</v>
      </c>
    </row>
    <row r="170" spans="1:13" x14ac:dyDescent="0.35">
      <c r="A170" s="52">
        <v>262</v>
      </c>
      <c r="B170" s="52" t="s">
        <v>88</v>
      </c>
      <c r="C170" s="52" t="s">
        <v>476</v>
      </c>
      <c r="D170" s="52" t="s">
        <v>475</v>
      </c>
      <c r="E170" s="52" t="s">
        <v>474</v>
      </c>
      <c r="F170" s="52" t="s">
        <v>473</v>
      </c>
      <c r="G170" s="51" t="s">
        <v>472</v>
      </c>
      <c r="H170" s="50">
        <v>19</v>
      </c>
      <c r="I170" s="50">
        <v>12</v>
      </c>
      <c r="J170" s="50">
        <v>13</v>
      </c>
      <c r="K170" s="53">
        <f>Kota_otus2[[#This Row],[BWTP]]/H$345</f>
        <v>7.6000000000000004E-4</v>
      </c>
      <c r="L170" s="53">
        <f>Kota_otus2[[#This Row],[WTP]]/I$345</f>
        <v>4.8000000000000001E-4</v>
      </c>
      <c r="M170" s="53">
        <f>Kota_otus2[[#This Row],[STP]]/J$345</f>
        <v>5.1999999999999995E-4</v>
      </c>
    </row>
    <row r="171" spans="1:13" x14ac:dyDescent="0.35">
      <c r="A171" s="52">
        <v>294</v>
      </c>
      <c r="B171" s="52" t="s">
        <v>88</v>
      </c>
      <c r="C171" s="52" t="s">
        <v>415</v>
      </c>
      <c r="D171" s="52" t="s">
        <v>414</v>
      </c>
      <c r="E171" s="52" t="s">
        <v>413</v>
      </c>
      <c r="F171" s="52" t="s">
        <v>471</v>
      </c>
      <c r="G171" s="51" t="s">
        <v>470</v>
      </c>
      <c r="H171" s="50">
        <v>26</v>
      </c>
      <c r="I171" s="50">
        <v>0</v>
      </c>
      <c r="J171" s="50">
        <v>1</v>
      </c>
      <c r="K171" s="53">
        <f>Kota_otus2[[#This Row],[BWTP]]/H$345</f>
        <v>1.0399999999999999E-3</v>
      </c>
      <c r="L171" s="53">
        <f>Kota_otus2[[#This Row],[WTP]]/I$345</f>
        <v>0</v>
      </c>
      <c r="M171" s="53">
        <f>Kota_otus2[[#This Row],[STP]]/J$345</f>
        <v>4.0000000000000003E-5</v>
      </c>
    </row>
    <row r="172" spans="1:13" x14ac:dyDescent="0.35">
      <c r="A172" s="52">
        <v>159</v>
      </c>
      <c r="B172" s="52" t="s">
        <v>88</v>
      </c>
      <c r="C172" s="52" t="s">
        <v>415</v>
      </c>
      <c r="D172" s="52" t="s">
        <v>414</v>
      </c>
      <c r="E172" s="52" t="s">
        <v>413</v>
      </c>
      <c r="F172" s="52" t="s">
        <v>469</v>
      </c>
      <c r="G172" s="51" t="s">
        <v>468</v>
      </c>
      <c r="H172" s="50">
        <v>20</v>
      </c>
      <c r="I172" s="50">
        <v>21</v>
      </c>
      <c r="J172" s="50">
        <v>9</v>
      </c>
      <c r="K172" s="53">
        <f>Kota_otus2[[#This Row],[BWTP]]/H$345</f>
        <v>8.0000000000000004E-4</v>
      </c>
      <c r="L172" s="53">
        <f>Kota_otus2[[#This Row],[WTP]]/I$345</f>
        <v>8.4000000000000003E-4</v>
      </c>
      <c r="M172" s="53">
        <f>Kota_otus2[[#This Row],[STP]]/J$345</f>
        <v>3.6000000000000002E-4</v>
      </c>
    </row>
    <row r="173" spans="1:13" x14ac:dyDescent="0.35">
      <c r="A173" s="52">
        <v>38</v>
      </c>
      <c r="B173" s="52" t="s">
        <v>88</v>
      </c>
      <c r="C173" s="52" t="s">
        <v>285</v>
      </c>
      <c r="D173" s="52" t="s">
        <v>284</v>
      </c>
      <c r="E173" s="52" t="s">
        <v>283</v>
      </c>
      <c r="F173" s="52" t="s">
        <v>282</v>
      </c>
      <c r="G173" s="51" t="s">
        <v>467</v>
      </c>
      <c r="H173" s="50">
        <v>220</v>
      </c>
      <c r="I173" s="50">
        <v>68</v>
      </c>
      <c r="J173" s="50">
        <v>99</v>
      </c>
      <c r="K173" s="53">
        <f>Kota_otus2[[#This Row],[BWTP]]/H$345</f>
        <v>8.8000000000000005E-3</v>
      </c>
      <c r="L173" s="53">
        <f>Kota_otus2[[#This Row],[WTP]]/I$345</f>
        <v>2.7200000000000002E-3</v>
      </c>
      <c r="M173" s="53">
        <f>Kota_otus2[[#This Row],[STP]]/J$345</f>
        <v>3.96E-3</v>
      </c>
    </row>
    <row r="174" spans="1:13" x14ac:dyDescent="0.35">
      <c r="A174" s="52">
        <v>142</v>
      </c>
      <c r="B174" s="52" t="s">
        <v>88</v>
      </c>
      <c r="C174" s="52" t="s">
        <v>285</v>
      </c>
      <c r="D174" s="52" t="s">
        <v>284</v>
      </c>
      <c r="E174" s="52" t="s">
        <v>283</v>
      </c>
      <c r="F174" s="52" t="s">
        <v>282</v>
      </c>
      <c r="G174" s="51" t="s">
        <v>467</v>
      </c>
      <c r="H174" s="50">
        <v>35</v>
      </c>
      <c r="I174" s="50">
        <v>9</v>
      </c>
      <c r="J174" s="50">
        <v>22</v>
      </c>
      <c r="K174" s="53">
        <f>Kota_otus2[[#This Row],[BWTP]]/H$345</f>
        <v>1.4E-3</v>
      </c>
      <c r="L174" s="53">
        <f>Kota_otus2[[#This Row],[WTP]]/I$345</f>
        <v>3.6000000000000002E-4</v>
      </c>
      <c r="M174" s="53">
        <f>Kota_otus2[[#This Row],[STP]]/J$345</f>
        <v>8.8000000000000003E-4</v>
      </c>
    </row>
    <row r="175" spans="1:13" x14ac:dyDescent="0.35">
      <c r="A175" s="52">
        <v>154</v>
      </c>
      <c r="B175" s="52" t="s">
        <v>88</v>
      </c>
      <c r="C175" s="52" t="s">
        <v>285</v>
      </c>
      <c r="D175" s="52" t="s">
        <v>284</v>
      </c>
      <c r="E175" s="52" t="s">
        <v>283</v>
      </c>
      <c r="F175" s="52" t="s">
        <v>282</v>
      </c>
      <c r="G175" s="51" t="s">
        <v>467</v>
      </c>
      <c r="H175" s="50">
        <v>6</v>
      </c>
      <c r="I175" s="50">
        <v>19</v>
      </c>
      <c r="J175" s="50">
        <v>35</v>
      </c>
      <c r="K175" s="53">
        <f>Kota_otus2[[#This Row],[BWTP]]/H$345</f>
        <v>2.4000000000000001E-4</v>
      </c>
      <c r="L175" s="53">
        <f>Kota_otus2[[#This Row],[WTP]]/I$345</f>
        <v>7.6000000000000004E-4</v>
      </c>
      <c r="M175" s="53">
        <f>Kota_otus2[[#This Row],[STP]]/J$345</f>
        <v>1.4E-3</v>
      </c>
    </row>
    <row r="176" spans="1:13" x14ac:dyDescent="0.35">
      <c r="A176" s="52">
        <v>194</v>
      </c>
      <c r="B176" s="52" t="s">
        <v>88</v>
      </c>
      <c r="C176" s="52" t="s">
        <v>285</v>
      </c>
      <c r="D176" s="52" t="s">
        <v>284</v>
      </c>
      <c r="E176" s="52" t="s">
        <v>283</v>
      </c>
      <c r="F176" s="52" t="s">
        <v>282</v>
      </c>
      <c r="G176" s="51" t="s">
        <v>467</v>
      </c>
      <c r="H176" s="50">
        <v>51</v>
      </c>
      <c r="I176" s="50">
        <v>4</v>
      </c>
      <c r="J176" s="50">
        <v>1</v>
      </c>
      <c r="K176" s="53">
        <f>Kota_otus2[[#This Row],[BWTP]]/H$345</f>
        <v>2.0400000000000001E-3</v>
      </c>
      <c r="L176" s="53">
        <f>Kota_otus2[[#This Row],[WTP]]/I$345</f>
        <v>1.6000000000000001E-4</v>
      </c>
      <c r="M176" s="53">
        <f>Kota_otus2[[#This Row],[STP]]/J$345</f>
        <v>4.0000000000000003E-5</v>
      </c>
    </row>
    <row r="177" spans="1:13" x14ac:dyDescent="0.35">
      <c r="A177" s="52">
        <v>308</v>
      </c>
      <c r="B177" s="52" t="s">
        <v>88</v>
      </c>
      <c r="C177" s="52" t="s">
        <v>90</v>
      </c>
      <c r="D177" s="52" t="s">
        <v>316</v>
      </c>
      <c r="E177" s="52" t="s">
        <v>315</v>
      </c>
      <c r="F177" s="52" t="s">
        <v>466</v>
      </c>
      <c r="G177" s="51" t="s">
        <v>465</v>
      </c>
      <c r="H177" s="50">
        <v>13</v>
      </c>
      <c r="I177" s="50">
        <v>9</v>
      </c>
      <c r="J177" s="50">
        <v>16</v>
      </c>
      <c r="K177" s="53">
        <f>Kota_otus2[[#This Row],[BWTP]]/H$345</f>
        <v>5.1999999999999995E-4</v>
      </c>
      <c r="L177" s="53">
        <f>Kota_otus2[[#This Row],[WTP]]/I$345</f>
        <v>3.6000000000000002E-4</v>
      </c>
      <c r="M177" s="53">
        <f>Kota_otus2[[#This Row],[STP]]/J$345</f>
        <v>6.4000000000000005E-4</v>
      </c>
    </row>
    <row r="178" spans="1:13" x14ac:dyDescent="0.35">
      <c r="A178" s="52">
        <v>6</v>
      </c>
      <c r="B178" s="52" t="s">
        <v>88</v>
      </c>
      <c r="C178" s="52" t="s">
        <v>415</v>
      </c>
      <c r="D178" s="52" t="s">
        <v>464</v>
      </c>
      <c r="E178" s="52" t="s">
        <v>463</v>
      </c>
      <c r="F178" s="52" t="s">
        <v>462</v>
      </c>
      <c r="G178" s="51" t="s">
        <v>461</v>
      </c>
      <c r="H178" s="50">
        <v>123</v>
      </c>
      <c r="I178" s="50">
        <v>841</v>
      </c>
      <c r="J178" s="50">
        <v>725</v>
      </c>
      <c r="K178" s="53">
        <f>Kota_otus2[[#This Row],[BWTP]]/H$345</f>
        <v>4.9199999999999999E-3</v>
      </c>
      <c r="L178" s="53">
        <f>Kota_otus2[[#This Row],[WTP]]/I$345</f>
        <v>3.3640000000000003E-2</v>
      </c>
      <c r="M178" s="53">
        <f>Kota_otus2[[#This Row],[STP]]/J$345</f>
        <v>2.9000000000000001E-2</v>
      </c>
    </row>
    <row r="179" spans="1:13" x14ac:dyDescent="0.35">
      <c r="A179" s="52">
        <v>23</v>
      </c>
      <c r="B179" s="52" t="s">
        <v>88</v>
      </c>
      <c r="C179" s="52" t="s">
        <v>285</v>
      </c>
      <c r="D179" s="52" t="s">
        <v>460</v>
      </c>
      <c r="E179" s="52" t="s">
        <v>459</v>
      </c>
      <c r="F179" s="52" t="s">
        <v>458</v>
      </c>
      <c r="G179" s="51" t="s">
        <v>457</v>
      </c>
      <c r="H179" s="50">
        <v>199</v>
      </c>
      <c r="I179" s="50">
        <v>159</v>
      </c>
      <c r="J179" s="50">
        <v>204</v>
      </c>
      <c r="K179" s="53">
        <f>Kota_otus2[[#This Row],[BWTP]]/H$345</f>
        <v>7.9600000000000001E-3</v>
      </c>
      <c r="L179" s="53">
        <f>Kota_otus2[[#This Row],[WTP]]/I$345</f>
        <v>6.3600000000000002E-3</v>
      </c>
      <c r="M179" s="53">
        <f>Kota_otus2[[#This Row],[STP]]/J$345</f>
        <v>8.1600000000000006E-3</v>
      </c>
    </row>
    <row r="180" spans="1:13" x14ac:dyDescent="0.35">
      <c r="A180" s="52">
        <v>333</v>
      </c>
      <c r="B180" s="52" t="s">
        <v>88</v>
      </c>
      <c r="C180" s="52" t="s">
        <v>114</v>
      </c>
      <c r="D180" s="52" t="s">
        <v>136</v>
      </c>
      <c r="E180" s="52" t="s">
        <v>342</v>
      </c>
      <c r="F180" s="52" t="s">
        <v>341</v>
      </c>
      <c r="G180" s="51" t="s">
        <v>456</v>
      </c>
      <c r="H180" s="50">
        <v>0</v>
      </c>
      <c r="I180" s="50">
        <v>31</v>
      </c>
      <c r="J180" s="50">
        <v>0</v>
      </c>
      <c r="K180" s="53">
        <f>Kota_otus2[[#This Row],[BWTP]]/H$345</f>
        <v>0</v>
      </c>
      <c r="L180" s="53">
        <f>Kota_otus2[[#This Row],[WTP]]/I$345</f>
        <v>1.24E-3</v>
      </c>
      <c r="M180" s="53">
        <f>Kota_otus2[[#This Row],[STP]]/J$345</f>
        <v>0</v>
      </c>
    </row>
    <row r="181" spans="1:13" x14ac:dyDescent="0.35">
      <c r="A181" s="52">
        <v>284</v>
      </c>
      <c r="B181" s="52" t="s">
        <v>88</v>
      </c>
      <c r="C181" s="52" t="s">
        <v>455</v>
      </c>
      <c r="D181" s="52" t="s">
        <v>454</v>
      </c>
      <c r="E181" s="52" t="s">
        <v>453</v>
      </c>
      <c r="F181" s="52" t="s">
        <v>452</v>
      </c>
      <c r="G181" s="51" t="s">
        <v>451</v>
      </c>
      <c r="H181" s="50">
        <v>0</v>
      </c>
      <c r="I181" s="50">
        <v>23</v>
      </c>
      <c r="J181" s="50">
        <v>10</v>
      </c>
      <c r="K181" s="53">
        <f>Kota_otus2[[#This Row],[BWTP]]/H$345</f>
        <v>0</v>
      </c>
      <c r="L181" s="53">
        <f>Kota_otus2[[#This Row],[WTP]]/I$345</f>
        <v>9.2000000000000003E-4</v>
      </c>
      <c r="M181" s="53">
        <f>Kota_otus2[[#This Row],[STP]]/J$345</f>
        <v>4.0000000000000002E-4</v>
      </c>
    </row>
    <row r="182" spans="1:13" x14ac:dyDescent="0.35">
      <c r="A182" s="52">
        <v>11</v>
      </c>
      <c r="B182" s="52" t="s">
        <v>88</v>
      </c>
      <c r="C182" s="52" t="s">
        <v>97</v>
      </c>
      <c r="D182" s="52" t="s">
        <v>96</v>
      </c>
      <c r="E182" s="52" t="s">
        <v>450</v>
      </c>
      <c r="F182" s="52" t="s">
        <v>449</v>
      </c>
      <c r="G182" s="51" t="s">
        <v>448</v>
      </c>
      <c r="H182" s="50">
        <v>341</v>
      </c>
      <c r="I182" s="50">
        <v>369</v>
      </c>
      <c r="J182" s="50">
        <v>316</v>
      </c>
      <c r="K182" s="53">
        <f>Kota_otus2[[#This Row],[BWTP]]/H$345</f>
        <v>1.3639999999999999E-2</v>
      </c>
      <c r="L182" s="53">
        <f>Kota_otus2[[#This Row],[WTP]]/I$345</f>
        <v>1.4760000000000001E-2</v>
      </c>
      <c r="M182" s="53">
        <f>Kota_otus2[[#This Row],[STP]]/J$345</f>
        <v>1.264E-2</v>
      </c>
    </row>
    <row r="183" spans="1:13" x14ac:dyDescent="0.35">
      <c r="A183" s="52">
        <v>263</v>
      </c>
      <c r="B183" s="52" t="s">
        <v>88</v>
      </c>
      <c r="C183" s="52" t="s">
        <v>97</v>
      </c>
      <c r="D183" s="52" t="s">
        <v>96</v>
      </c>
      <c r="E183" s="52" t="s">
        <v>447</v>
      </c>
      <c r="F183" s="52" t="s">
        <v>446</v>
      </c>
      <c r="G183" s="51" t="s">
        <v>445</v>
      </c>
      <c r="H183" s="50">
        <v>10</v>
      </c>
      <c r="I183" s="50">
        <v>17</v>
      </c>
      <c r="J183" s="50">
        <v>12</v>
      </c>
      <c r="K183" s="53">
        <f>Kota_otus2[[#This Row],[BWTP]]/H$345</f>
        <v>4.0000000000000002E-4</v>
      </c>
      <c r="L183" s="53">
        <f>Kota_otus2[[#This Row],[WTP]]/I$345</f>
        <v>6.8000000000000005E-4</v>
      </c>
      <c r="M183" s="53">
        <f>Kota_otus2[[#This Row],[STP]]/J$345</f>
        <v>4.8000000000000001E-4</v>
      </c>
    </row>
    <row r="184" spans="1:13" x14ac:dyDescent="0.35">
      <c r="A184" s="52">
        <v>19</v>
      </c>
      <c r="B184" s="52" t="s">
        <v>88</v>
      </c>
      <c r="C184" s="52" t="s">
        <v>97</v>
      </c>
      <c r="D184" s="52" t="s">
        <v>96</v>
      </c>
      <c r="E184" s="52" t="s">
        <v>442</v>
      </c>
      <c r="F184" s="52" t="s">
        <v>441</v>
      </c>
      <c r="G184" s="51" t="s">
        <v>444</v>
      </c>
      <c r="H184" s="50">
        <v>591</v>
      </c>
      <c r="I184" s="50">
        <v>39</v>
      </c>
      <c r="J184" s="50">
        <v>23</v>
      </c>
      <c r="K184" s="53">
        <f>Kota_otus2[[#This Row],[BWTP]]/H$345</f>
        <v>2.3640000000000001E-2</v>
      </c>
      <c r="L184" s="53">
        <f>Kota_otus2[[#This Row],[WTP]]/I$345</f>
        <v>1.56E-3</v>
      </c>
      <c r="M184" s="53">
        <f>Kota_otus2[[#This Row],[STP]]/J$345</f>
        <v>9.2000000000000003E-4</v>
      </c>
    </row>
    <row r="185" spans="1:13" x14ac:dyDescent="0.35">
      <c r="A185" s="52">
        <v>5</v>
      </c>
      <c r="B185" s="52" t="s">
        <v>88</v>
      </c>
      <c r="C185" s="52" t="s">
        <v>97</v>
      </c>
      <c r="D185" s="52" t="s">
        <v>96</v>
      </c>
      <c r="E185" s="52" t="s">
        <v>280</v>
      </c>
      <c r="F185" s="52" t="s">
        <v>279</v>
      </c>
      <c r="G185" s="51" t="s">
        <v>443</v>
      </c>
      <c r="H185" s="50">
        <v>1625</v>
      </c>
      <c r="I185" s="50">
        <v>201</v>
      </c>
      <c r="J185" s="50">
        <v>12</v>
      </c>
      <c r="K185" s="53">
        <f>Kota_otus2[[#This Row],[BWTP]]/H$345</f>
        <v>6.5000000000000002E-2</v>
      </c>
      <c r="L185" s="53">
        <f>Kota_otus2[[#This Row],[WTP]]/I$345</f>
        <v>8.0400000000000003E-3</v>
      </c>
      <c r="M185" s="53">
        <f>Kota_otus2[[#This Row],[STP]]/J$345</f>
        <v>4.8000000000000001E-4</v>
      </c>
    </row>
    <row r="186" spans="1:13" x14ac:dyDescent="0.35">
      <c r="A186" s="52">
        <v>339</v>
      </c>
      <c r="B186" s="52" t="s">
        <v>88</v>
      </c>
      <c r="C186" s="52" t="s">
        <v>97</v>
      </c>
      <c r="D186" s="52" t="s">
        <v>96</v>
      </c>
      <c r="E186" s="52" t="s">
        <v>442</v>
      </c>
      <c r="F186" s="52" t="s">
        <v>441</v>
      </c>
      <c r="G186" s="51" t="s">
        <v>440</v>
      </c>
      <c r="H186" s="50">
        <v>5</v>
      </c>
      <c r="I186" s="50">
        <v>8</v>
      </c>
      <c r="J186" s="50">
        <v>9</v>
      </c>
      <c r="K186" s="53">
        <f>Kota_otus2[[#This Row],[BWTP]]/H$345</f>
        <v>2.0000000000000001E-4</v>
      </c>
      <c r="L186" s="53">
        <f>Kota_otus2[[#This Row],[WTP]]/I$345</f>
        <v>3.2000000000000003E-4</v>
      </c>
      <c r="M186" s="53">
        <f>Kota_otus2[[#This Row],[STP]]/J$345</f>
        <v>3.6000000000000002E-4</v>
      </c>
    </row>
    <row r="187" spans="1:13" x14ac:dyDescent="0.35">
      <c r="A187" s="52">
        <v>129</v>
      </c>
      <c r="B187" s="52" t="s">
        <v>88</v>
      </c>
      <c r="C187" s="52" t="s">
        <v>97</v>
      </c>
      <c r="D187" s="52" t="s">
        <v>96</v>
      </c>
      <c r="E187" s="52" t="s">
        <v>280</v>
      </c>
      <c r="F187" s="52" t="s">
        <v>279</v>
      </c>
      <c r="G187" s="51" t="s">
        <v>439</v>
      </c>
      <c r="H187" s="50">
        <v>48</v>
      </c>
      <c r="I187" s="50">
        <v>38</v>
      </c>
      <c r="J187" s="50">
        <v>33</v>
      </c>
      <c r="K187" s="53">
        <f>Kota_otus2[[#This Row],[BWTP]]/H$345</f>
        <v>1.92E-3</v>
      </c>
      <c r="L187" s="53">
        <f>Kota_otus2[[#This Row],[WTP]]/I$345</f>
        <v>1.5200000000000001E-3</v>
      </c>
      <c r="M187" s="53">
        <f>Kota_otus2[[#This Row],[STP]]/J$345</f>
        <v>1.32E-3</v>
      </c>
    </row>
    <row r="188" spans="1:13" x14ac:dyDescent="0.35">
      <c r="A188" s="52">
        <v>97</v>
      </c>
      <c r="B188" s="52" t="s">
        <v>88</v>
      </c>
      <c r="C188" s="52" t="s">
        <v>97</v>
      </c>
      <c r="D188" s="52" t="s">
        <v>96</v>
      </c>
      <c r="E188" s="52" t="s">
        <v>280</v>
      </c>
      <c r="F188" s="52" t="s">
        <v>279</v>
      </c>
      <c r="G188" s="51" t="s">
        <v>438</v>
      </c>
      <c r="H188" s="50">
        <v>101</v>
      </c>
      <c r="I188" s="50">
        <v>5</v>
      </c>
      <c r="J188" s="50">
        <v>16</v>
      </c>
      <c r="K188" s="53">
        <f>Kota_otus2[[#This Row],[BWTP]]/H$345</f>
        <v>4.0400000000000002E-3</v>
      </c>
      <c r="L188" s="53">
        <f>Kota_otus2[[#This Row],[WTP]]/I$345</f>
        <v>2.0000000000000001E-4</v>
      </c>
      <c r="M188" s="53">
        <f>Kota_otus2[[#This Row],[STP]]/J$345</f>
        <v>6.4000000000000005E-4</v>
      </c>
    </row>
    <row r="189" spans="1:13" x14ac:dyDescent="0.35">
      <c r="A189" s="52">
        <v>185</v>
      </c>
      <c r="B189" s="52" t="s">
        <v>88</v>
      </c>
      <c r="C189" s="52" t="s">
        <v>97</v>
      </c>
      <c r="D189" s="52" t="s">
        <v>96</v>
      </c>
      <c r="E189" s="52" t="s">
        <v>280</v>
      </c>
      <c r="F189" s="52" t="s">
        <v>279</v>
      </c>
      <c r="G189" s="51" t="s">
        <v>437</v>
      </c>
      <c r="H189" s="50">
        <v>5</v>
      </c>
      <c r="I189" s="50">
        <v>28</v>
      </c>
      <c r="J189" s="50">
        <v>25</v>
      </c>
      <c r="K189" s="53">
        <f>Kota_otus2[[#This Row],[BWTP]]/H$345</f>
        <v>2.0000000000000001E-4</v>
      </c>
      <c r="L189" s="53">
        <f>Kota_otus2[[#This Row],[WTP]]/I$345</f>
        <v>1.1199999999999999E-3</v>
      </c>
      <c r="M189" s="53">
        <f>Kota_otus2[[#This Row],[STP]]/J$345</f>
        <v>1E-3</v>
      </c>
    </row>
    <row r="190" spans="1:13" x14ac:dyDescent="0.35">
      <c r="A190" s="52">
        <v>109</v>
      </c>
      <c r="B190" s="52" t="s">
        <v>88</v>
      </c>
      <c r="C190" s="52" t="s">
        <v>97</v>
      </c>
      <c r="D190" s="52" t="s">
        <v>96</v>
      </c>
      <c r="E190" s="52" t="s">
        <v>280</v>
      </c>
      <c r="F190" s="52" t="s">
        <v>279</v>
      </c>
      <c r="G190" s="51" t="s">
        <v>436</v>
      </c>
      <c r="H190" s="50">
        <v>54</v>
      </c>
      <c r="I190" s="50">
        <v>30</v>
      </c>
      <c r="J190" s="50">
        <v>39</v>
      </c>
      <c r="K190" s="53">
        <f>Kota_otus2[[#This Row],[BWTP]]/H$345</f>
        <v>2.16E-3</v>
      </c>
      <c r="L190" s="53">
        <f>Kota_otus2[[#This Row],[WTP]]/I$345</f>
        <v>1.1999999999999999E-3</v>
      </c>
      <c r="M190" s="53">
        <f>Kota_otus2[[#This Row],[STP]]/J$345</f>
        <v>1.56E-3</v>
      </c>
    </row>
    <row r="191" spans="1:13" x14ac:dyDescent="0.35">
      <c r="A191" s="52">
        <v>283</v>
      </c>
      <c r="B191" s="52" t="s">
        <v>88</v>
      </c>
      <c r="C191" s="52" t="s">
        <v>435</v>
      </c>
      <c r="D191" s="52" t="s">
        <v>434</v>
      </c>
      <c r="E191" s="52" t="s">
        <v>433</v>
      </c>
      <c r="F191" s="52" t="s">
        <v>432</v>
      </c>
      <c r="G191" s="51" t="s">
        <v>431</v>
      </c>
      <c r="H191" s="50">
        <v>9</v>
      </c>
      <c r="I191" s="50">
        <v>28</v>
      </c>
      <c r="J191" s="50">
        <v>2</v>
      </c>
      <c r="K191" s="53">
        <f>Kota_otus2[[#This Row],[BWTP]]/H$345</f>
        <v>3.6000000000000002E-4</v>
      </c>
      <c r="L191" s="53">
        <f>Kota_otus2[[#This Row],[WTP]]/I$345</f>
        <v>1.1199999999999999E-3</v>
      </c>
      <c r="M191" s="53">
        <f>Kota_otus2[[#This Row],[STP]]/J$345</f>
        <v>8.0000000000000007E-5</v>
      </c>
    </row>
    <row r="192" spans="1:13" x14ac:dyDescent="0.35">
      <c r="A192" s="52">
        <v>258</v>
      </c>
      <c r="B192" s="52" t="s">
        <v>88</v>
      </c>
      <c r="C192" s="52" t="s">
        <v>430</v>
      </c>
      <c r="D192" s="52" t="s">
        <v>429</v>
      </c>
      <c r="E192" s="52" t="s">
        <v>428</v>
      </c>
      <c r="F192" s="52" t="s">
        <v>427</v>
      </c>
      <c r="G192" s="51" t="s">
        <v>426</v>
      </c>
      <c r="H192" s="50">
        <v>16</v>
      </c>
      <c r="I192" s="50">
        <v>12</v>
      </c>
      <c r="J192" s="50">
        <v>19</v>
      </c>
      <c r="K192" s="53">
        <f>Kota_otus2[[#This Row],[BWTP]]/H$345</f>
        <v>6.4000000000000005E-4</v>
      </c>
      <c r="L192" s="53">
        <f>Kota_otus2[[#This Row],[WTP]]/I$345</f>
        <v>4.8000000000000001E-4</v>
      </c>
      <c r="M192" s="53">
        <f>Kota_otus2[[#This Row],[STP]]/J$345</f>
        <v>7.6000000000000004E-4</v>
      </c>
    </row>
    <row r="193" spans="1:13" x14ac:dyDescent="0.35">
      <c r="A193" s="52">
        <v>203</v>
      </c>
      <c r="B193" s="52" t="s">
        <v>88</v>
      </c>
      <c r="C193" s="52" t="s">
        <v>425</v>
      </c>
      <c r="D193" s="52" t="s">
        <v>424</v>
      </c>
      <c r="E193" s="52" t="s">
        <v>423</v>
      </c>
      <c r="F193" s="52" t="s">
        <v>422</v>
      </c>
      <c r="G193" s="51" t="s">
        <v>421</v>
      </c>
      <c r="H193" s="50">
        <v>18</v>
      </c>
      <c r="I193" s="50">
        <v>26</v>
      </c>
      <c r="J193" s="50">
        <v>9</v>
      </c>
      <c r="K193" s="53">
        <f>Kota_otus2[[#This Row],[BWTP]]/H$345</f>
        <v>7.2000000000000005E-4</v>
      </c>
      <c r="L193" s="53">
        <f>Kota_otus2[[#This Row],[WTP]]/I$345</f>
        <v>1.0399999999999999E-3</v>
      </c>
      <c r="M193" s="53">
        <f>Kota_otus2[[#This Row],[STP]]/J$345</f>
        <v>3.6000000000000002E-4</v>
      </c>
    </row>
    <row r="194" spans="1:13" x14ac:dyDescent="0.35">
      <c r="A194" s="52">
        <v>53</v>
      </c>
      <c r="B194" s="52" t="s">
        <v>88</v>
      </c>
      <c r="C194" s="52" t="s">
        <v>276</v>
      </c>
      <c r="D194" s="52" t="s">
        <v>275</v>
      </c>
      <c r="E194" s="52" t="s">
        <v>274</v>
      </c>
      <c r="F194" s="52" t="s">
        <v>273</v>
      </c>
      <c r="G194" s="51" t="s">
        <v>420</v>
      </c>
      <c r="H194" s="50">
        <v>143</v>
      </c>
      <c r="I194" s="50">
        <v>59</v>
      </c>
      <c r="J194" s="50">
        <v>48</v>
      </c>
      <c r="K194" s="53">
        <f>Kota_otus2[[#This Row],[BWTP]]/H$345</f>
        <v>5.7200000000000003E-3</v>
      </c>
      <c r="L194" s="53">
        <f>Kota_otus2[[#This Row],[WTP]]/I$345</f>
        <v>2.3600000000000001E-3</v>
      </c>
      <c r="M194" s="53">
        <f>Kota_otus2[[#This Row],[STP]]/J$345</f>
        <v>1.92E-3</v>
      </c>
    </row>
    <row r="195" spans="1:13" x14ac:dyDescent="0.35">
      <c r="A195" s="52">
        <v>270</v>
      </c>
      <c r="B195" s="52" t="s">
        <v>88</v>
      </c>
      <c r="C195" s="52" t="s">
        <v>415</v>
      </c>
      <c r="D195" s="52" t="s">
        <v>419</v>
      </c>
      <c r="E195" s="52" t="s">
        <v>418</v>
      </c>
      <c r="F195" s="52" t="s">
        <v>417</v>
      </c>
      <c r="G195" s="51" t="s">
        <v>416</v>
      </c>
      <c r="H195" s="50">
        <v>6</v>
      </c>
      <c r="I195" s="50">
        <v>14</v>
      </c>
      <c r="J195" s="50">
        <v>15</v>
      </c>
      <c r="K195" s="53">
        <f>Kota_otus2[[#This Row],[BWTP]]/H$345</f>
        <v>2.4000000000000001E-4</v>
      </c>
      <c r="L195" s="53">
        <f>Kota_otus2[[#This Row],[WTP]]/I$345</f>
        <v>5.5999999999999995E-4</v>
      </c>
      <c r="M195" s="53">
        <f>Kota_otus2[[#This Row],[STP]]/J$345</f>
        <v>5.9999999999999995E-4</v>
      </c>
    </row>
    <row r="196" spans="1:13" x14ac:dyDescent="0.35">
      <c r="A196" s="52">
        <v>242</v>
      </c>
      <c r="B196" s="52" t="s">
        <v>88</v>
      </c>
      <c r="C196" s="52" t="s">
        <v>415</v>
      </c>
      <c r="D196" s="52" t="s">
        <v>414</v>
      </c>
      <c r="E196" s="52" t="s">
        <v>413</v>
      </c>
      <c r="F196" s="52" t="s">
        <v>412</v>
      </c>
      <c r="G196" s="51" t="s">
        <v>411</v>
      </c>
      <c r="H196" s="50">
        <v>25</v>
      </c>
      <c r="I196" s="50">
        <v>6</v>
      </c>
      <c r="J196" s="50">
        <v>17</v>
      </c>
      <c r="K196" s="53">
        <f>Kota_otus2[[#This Row],[BWTP]]/H$345</f>
        <v>1E-3</v>
      </c>
      <c r="L196" s="53">
        <f>Kota_otus2[[#This Row],[WTP]]/I$345</f>
        <v>2.4000000000000001E-4</v>
      </c>
      <c r="M196" s="53">
        <f>Kota_otus2[[#This Row],[STP]]/J$345</f>
        <v>6.8000000000000005E-4</v>
      </c>
    </row>
    <row r="197" spans="1:13" x14ac:dyDescent="0.35">
      <c r="A197" s="52">
        <v>192</v>
      </c>
      <c r="B197" s="52" t="s">
        <v>88</v>
      </c>
      <c r="C197" s="52" t="s">
        <v>285</v>
      </c>
      <c r="D197" s="52" t="s">
        <v>284</v>
      </c>
      <c r="E197" s="52" t="s">
        <v>283</v>
      </c>
      <c r="F197" s="52" t="s">
        <v>410</v>
      </c>
      <c r="G197" s="51" t="s">
        <v>409</v>
      </c>
      <c r="H197" s="50">
        <v>10</v>
      </c>
      <c r="I197" s="50">
        <v>20</v>
      </c>
      <c r="J197" s="50">
        <v>19</v>
      </c>
      <c r="K197" s="53">
        <f>Kota_otus2[[#This Row],[BWTP]]/H$345</f>
        <v>4.0000000000000002E-4</v>
      </c>
      <c r="L197" s="53">
        <f>Kota_otus2[[#This Row],[WTP]]/I$345</f>
        <v>8.0000000000000004E-4</v>
      </c>
      <c r="M197" s="53">
        <f>Kota_otus2[[#This Row],[STP]]/J$345</f>
        <v>7.6000000000000004E-4</v>
      </c>
    </row>
    <row r="198" spans="1:13" x14ac:dyDescent="0.35">
      <c r="A198" s="52">
        <v>98</v>
      </c>
      <c r="B198" s="52" t="s">
        <v>88</v>
      </c>
      <c r="C198" s="52" t="s">
        <v>97</v>
      </c>
      <c r="D198" s="52" t="s">
        <v>408</v>
      </c>
      <c r="E198" s="52" t="s">
        <v>407</v>
      </c>
      <c r="F198" s="52" t="s">
        <v>406</v>
      </c>
      <c r="G198" s="51" t="s">
        <v>405</v>
      </c>
      <c r="H198" s="50">
        <v>53</v>
      </c>
      <c r="I198" s="50">
        <v>12</v>
      </c>
      <c r="J198" s="50">
        <v>67</v>
      </c>
      <c r="K198" s="53">
        <f>Kota_otus2[[#This Row],[BWTP]]/H$345</f>
        <v>2.1199999999999999E-3</v>
      </c>
      <c r="L198" s="53">
        <f>Kota_otus2[[#This Row],[WTP]]/I$345</f>
        <v>4.8000000000000001E-4</v>
      </c>
      <c r="M198" s="53">
        <f>Kota_otus2[[#This Row],[STP]]/J$345</f>
        <v>2.6800000000000001E-3</v>
      </c>
    </row>
    <row r="199" spans="1:13" x14ac:dyDescent="0.35">
      <c r="A199" s="52">
        <v>47</v>
      </c>
      <c r="B199" s="52" t="s">
        <v>88</v>
      </c>
      <c r="C199" s="52" t="s">
        <v>97</v>
      </c>
      <c r="D199" s="52" t="s">
        <v>96</v>
      </c>
      <c r="E199" s="52" t="s">
        <v>404</v>
      </c>
      <c r="F199" s="52" t="s">
        <v>403</v>
      </c>
      <c r="G199" s="51" t="s">
        <v>402</v>
      </c>
      <c r="H199" s="50">
        <v>6</v>
      </c>
      <c r="I199" s="50">
        <v>254</v>
      </c>
      <c r="J199" s="50">
        <v>1</v>
      </c>
      <c r="K199" s="53">
        <f>Kota_otus2[[#This Row],[BWTP]]/H$345</f>
        <v>2.4000000000000001E-4</v>
      </c>
      <c r="L199" s="53">
        <f>Kota_otus2[[#This Row],[WTP]]/I$345</f>
        <v>1.0160000000000001E-2</v>
      </c>
      <c r="M199" s="53">
        <f>Kota_otus2[[#This Row],[STP]]/J$345</f>
        <v>4.0000000000000003E-5</v>
      </c>
    </row>
    <row r="200" spans="1:13" x14ac:dyDescent="0.35">
      <c r="A200" s="52">
        <v>211</v>
      </c>
      <c r="B200" s="52" t="s">
        <v>88</v>
      </c>
      <c r="C200" s="52" t="s">
        <v>97</v>
      </c>
      <c r="D200" s="52" t="s">
        <v>96</v>
      </c>
      <c r="E200" s="52" t="s">
        <v>280</v>
      </c>
      <c r="F200" s="52" t="s">
        <v>279</v>
      </c>
      <c r="G200" s="51" t="s">
        <v>401</v>
      </c>
      <c r="H200" s="50">
        <v>13</v>
      </c>
      <c r="I200" s="50">
        <v>18</v>
      </c>
      <c r="J200" s="50">
        <v>32</v>
      </c>
      <c r="K200" s="53">
        <f>Kota_otus2[[#This Row],[BWTP]]/H$345</f>
        <v>5.1999999999999995E-4</v>
      </c>
      <c r="L200" s="53">
        <f>Kota_otus2[[#This Row],[WTP]]/I$345</f>
        <v>7.2000000000000005E-4</v>
      </c>
      <c r="M200" s="53">
        <f>Kota_otus2[[#This Row],[STP]]/J$345</f>
        <v>1.2800000000000001E-3</v>
      </c>
    </row>
    <row r="201" spans="1:13" x14ac:dyDescent="0.35">
      <c r="A201" s="52">
        <v>80</v>
      </c>
      <c r="B201" s="52" t="s">
        <v>88</v>
      </c>
      <c r="C201" s="52" t="s">
        <v>285</v>
      </c>
      <c r="D201" s="52" t="s">
        <v>284</v>
      </c>
      <c r="E201" s="52" t="s">
        <v>283</v>
      </c>
      <c r="F201" s="52" t="s">
        <v>399</v>
      </c>
      <c r="G201" s="51" t="s">
        <v>400</v>
      </c>
      <c r="H201" s="50">
        <v>22</v>
      </c>
      <c r="I201" s="50">
        <v>69</v>
      </c>
      <c r="J201" s="50">
        <v>117</v>
      </c>
      <c r="K201" s="53">
        <f>Kota_otus2[[#This Row],[BWTP]]/H$345</f>
        <v>8.8000000000000003E-4</v>
      </c>
      <c r="L201" s="53">
        <f>Kota_otus2[[#This Row],[WTP]]/I$345</f>
        <v>2.7599999999999999E-3</v>
      </c>
      <c r="M201" s="53">
        <f>Kota_otus2[[#This Row],[STP]]/J$345</f>
        <v>4.6800000000000001E-3</v>
      </c>
    </row>
    <row r="202" spans="1:13" x14ac:dyDescent="0.35">
      <c r="A202" s="52">
        <v>322</v>
      </c>
      <c r="B202" s="52" t="s">
        <v>88</v>
      </c>
      <c r="C202" s="52" t="s">
        <v>285</v>
      </c>
      <c r="D202" s="52" t="s">
        <v>284</v>
      </c>
      <c r="E202" s="52" t="s">
        <v>283</v>
      </c>
      <c r="F202" s="52" t="s">
        <v>399</v>
      </c>
      <c r="G202" s="51" t="s">
        <v>398</v>
      </c>
      <c r="H202" s="50">
        <v>0</v>
      </c>
      <c r="I202" s="50">
        <v>11</v>
      </c>
      <c r="J202" s="50">
        <v>10</v>
      </c>
      <c r="K202" s="53">
        <f>Kota_otus2[[#This Row],[BWTP]]/H$345</f>
        <v>0</v>
      </c>
      <c r="L202" s="53">
        <f>Kota_otus2[[#This Row],[WTP]]/I$345</f>
        <v>4.4000000000000002E-4</v>
      </c>
      <c r="M202" s="53">
        <f>Kota_otus2[[#This Row],[STP]]/J$345</f>
        <v>4.0000000000000002E-4</v>
      </c>
    </row>
    <row r="203" spans="1:13" x14ac:dyDescent="0.35">
      <c r="A203" s="52">
        <v>228</v>
      </c>
      <c r="B203" s="52" t="s">
        <v>88</v>
      </c>
      <c r="C203" s="52" t="s">
        <v>97</v>
      </c>
      <c r="D203" s="52" t="s">
        <v>261</v>
      </c>
      <c r="E203" s="52" t="s">
        <v>396</v>
      </c>
      <c r="F203" s="52" t="s">
        <v>395</v>
      </c>
      <c r="G203" s="51" t="s">
        <v>397</v>
      </c>
      <c r="H203" s="50">
        <v>3</v>
      </c>
      <c r="I203" s="50">
        <v>3</v>
      </c>
      <c r="J203" s="50">
        <v>35</v>
      </c>
      <c r="K203" s="53">
        <f>Kota_otus2[[#This Row],[BWTP]]/H$345</f>
        <v>1.2E-4</v>
      </c>
      <c r="L203" s="53">
        <f>Kota_otus2[[#This Row],[WTP]]/I$345</f>
        <v>1.2E-4</v>
      </c>
      <c r="M203" s="53">
        <f>Kota_otus2[[#This Row],[STP]]/J$345</f>
        <v>1.4E-3</v>
      </c>
    </row>
    <row r="204" spans="1:13" x14ac:dyDescent="0.35">
      <c r="A204" s="52">
        <v>153</v>
      </c>
      <c r="B204" s="52" t="s">
        <v>88</v>
      </c>
      <c r="C204" s="52" t="s">
        <v>97</v>
      </c>
      <c r="D204" s="52" t="s">
        <v>261</v>
      </c>
      <c r="E204" s="52" t="s">
        <v>396</v>
      </c>
      <c r="F204" s="52" t="s">
        <v>395</v>
      </c>
      <c r="G204" s="51" t="s">
        <v>394</v>
      </c>
      <c r="H204" s="50">
        <v>38</v>
      </c>
      <c r="I204" s="50">
        <v>28</v>
      </c>
      <c r="J204" s="50">
        <v>31</v>
      </c>
      <c r="K204" s="53">
        <f>Kota_otus2[[#This Row],[BWTP]]/H$345</f>
        <v>1.5200000000000001E-3</v>
      </c>
      <c r="L204" s="53">
        <f>Kota_otus2[[#This Row],[WTP]]/I$345</f>
        <v>1.1199999999999999E-3</v>
      </c>
      <c r="M204" s="53">
        <f>Kota_otus2[[#This Row],[STP]]/J$345</f>
        <v>1.24E-3</v>
      </c>
    </row>
    <row r="205" spans="1:13" x14ac:dyDescent="0.35">
      <c r="A205" s="52">
        <v>63</v>
      </c>
      <c r="B205" s="52" t="s">
        <v>88</v>
      </c>
      <c r="C205" s="52" t="s">
        <v>272</v>
      </c>
      <c r="D205" s="52" t="s">
        <v>271</v>
      </c>
      <c r="E205" s="52" t="s">
        <v>270</v>
      </c>
      <c r="F205" s="52" t="s">
        <v>269</v>
      </c>
      <c r="G205" s="51" t="s">
        <v>393</v>
      </c>
      <c r="H205" s="50">
        <v>70</v>
      </c>
      <c r="I205" s="50">
        <v>109</v>
      </c>
      <c r="J205" s="50">
        <v>40</v>
      </c>
      <c r="K205" s="53">
        <f>Kota_otus2[[#This Row],[BWTP]]/H$345</f>
        <v>2.8E-3</v>
      </c>
      <c r="L205" s="53">
        <f>Kota_otus2[[#This Row],[WTP]]/I$345</f>
        <v>4.3600000000000002E-3</v>
      </c>
      <c r="M205" s="53">
        <f>Kota_otus2[[#This Row],[STP]]/J$345</f>
        <v>1.6000000000000001E-3</v>
      </c>
    </row>
    <row r="206" spans="1:13" x14ac:dyDescent="0.35">
      <c r="A206" s="52">
        <v>96</v>
      </c>
      <c r="B206" s="52" t="s">
        <v>88</v>
      </c>
      <c r="C206" s="52" t="s">
        <v>272</v>
      </c>
      <c r="D206" s="52" t="s">
        <v>271</v>
      </c>
      <c r="E206" s="52" t="s">
        <v>270</v>
      </c>
      <c r="F206" s="52" t="s">
        <v>269</v>
      </c>
      <c r="G206" s="51" t="s">
        <v>393</v>
      </c>
      <c r="H206" s="50">
        <v>1</v>
      </c>
      <c r="I206" s="50">
        <v>110</v>
      </c>
      <c r="J206" s="50">
        <v>0</v>
      </c>
      <c r="K206" s="53">
        <f>Kota_otus2[[#This Row],[BWTP]]/H$345</f>
        <v>4.0000000000000003E-5</v>
      </c>
      <c r="L206" s="53">
        <f>Kota_otus2[[#This Row],[WTP]]/I$345</f>
        <v>4.4000000000000003E-3</v>
      </c>
      <c r="M206" s="53">
        <f>Kota_otus2[[#This Row],[STP]]/J$345</f>
        <v>0</v>
      </c>
    </row>
    <row r="207" spans="1:13" x14ac:dyDescent="0.35">
      <c r="A207" s="52">
        <v>279</v>
      </c>
      <c r="B207" s="52" t="s">
        <v>88</v>
      </c>
      <c r="C207" s="52" t="s">
        <v>392</v>
      </c>
      <c r="D207" s="52" t="s">
        <v>391</v>
      </c>
      <c r="E207" s="52" t="s">
        <v>390</v>
      </c>
      <c r="F207" s="52" t="s">
        <v>389</v>
      </c>
      <c r="G207" s="51" t="s">
        <v>388</v>
      </c>
      <c r="H207" s="50">
        <v>10</v>
      </c>
      <c r="I207" s="50">
        <v>18</v>
      </c>
      <c r="J207" s="50">
        <v>24</v>
      </c>
      <c r="K207" s="53">
        <f>Kota_otus2[[#This Row],[BWTP]]/H$345</f>
        <v>4.0000000000000002E-4</v>
      </c>
      <c r="L207" s="53">
        <f>Kota_otus2[[#This Row],[WTP]]/I$345</f>
        <v>7.2000000000000005E-4</v>
      </c>
      <c r="M207" s="53">
        <f>Kota_otus2[[#This Row],[STP]]/J$345</f>
        <v>9.6000000000000002E-4</v>
      </c>
    </row>
    <row r="208" spans="1:13" x14ac:dyDescent="0.35">
      <c r="A208" s="52">
        <v>168</v>
      </c>
      <c r="B208" s="52" t="s">
        <v>88</v>
      </c>
      <c r="C208" s="52" t="s">
        <v>276</v>
      </c>
      <c r="D208" s="52" t="s">
        <v>275</v>
      </c>
      <c r="E208" s="52" t="s">
        <v>274</v>
      </c>
      <c r="F208" s="52" t="s">
        <v>273</v>
      </c>
      <c r="G208" s="51" t="s">
        <v>387</v>
      </c>
      <c r="H208" s="50">
        <v>0</v>
      </c>
      <c r="I208" s="50">
        <v>63</v>
      </c>
      <c r="J208" s="50">
        <v>0</v>
      </c>
      <c r="K208" s="53">
        <f>Kota_otus2[[#This Row],[BWTP]]/H$345</f>
        <v>0</v>
      </c>
      <c r="L208" s="53">
        <f>Kota_otus2[[#This Row],[WTP]]/I$345</f>
        <v>2.5200000000000001E-3</v>
      </c>
      <c r="M208" s="53">
        <f>Kota_otus2[[#This Row],[STP]]/J$345</f>
        <v>0</v>
      </c>
    </row>
    <row r="209" spans="1:13" x14ac:dyDescent="0.35">
      <c r="A209" s="52">
        <v>173</v>
      </c>
      <c r="B209" s="52" t="s">
        <v>88</v>
      </c>
      <c r="C209" s="52" t="s">
        <v>276</v>
      </c>
      <c r="D209" s="52" t="s">
        <v>275</v>
      </c>
      <c r="E209" s="52" t="s">
        <v>274</v>
      </c>
      <c r="F209" s="52" t="s">
        <v>273</v>
      </c>
      <c r="G209" s="51" t="s">
        <v>387</v>
      </c>
      <c r="H209" s="50">
        <v>9</v>
      </c>
      <c r="I209" s="50">
        <v>4</v>
      </c>
      <c r="J209" s="50">
        <v>35</v>
      </c>
      <c r="K209" s="53">
        <f>Kota_otus2[[#This Row],[BWTP]]/H$345</f>
        <v>3.6000000000000002E-4</v>
      </c>
      <c r="L209" s="53">
        <f>Kota_otus2[[#This Row],[WTP]]/I$345</f>
        <v>1.6000000000000001E-4</v>
      </c>
      <c r="M209" s="53">
        <f>Kota_otus2[[#This Row],[STP]]/J$345</f>
        <v>1.4E-3</v>
      </c>
    </row>
    <row r="210" spans="1:13" x14ac:dyDescent="0.35">
      <c r="A210" s="52">
        <v>299</v>
      </c>
      <c r="B210" s="52" t="s">
        <v>88</v>
      </c>
      <c r="C210" s="52" t="s">
        <v>276</v>
      </c>
      <c r="D210" s="52" t="s">
        <v>275</v>
      </c>
      <c r="E210" s="52" t="s">
        <v>274</v>
      </c>
      <c r="F210" s="52" t="s">
        <v>273</v>
      </c>
      <c r="G210" s="51" t="s">
        <v>387</v>
      </c>
      <c r="H210" s="50">
        <v>28</v>
      </c>
      <c r="I210" s="50">
        <v>2</v>
      </c>
      <c r="J210" s="50">
        <v>0</v>
      </c>
      <c r="K210" s="53">
        <f>Kota_otus2[[#This Row],[BWTP]]/H$345</f>
        <v>1.1199999999999999E-3</v>
      </c>
      <c r="L210" s="53">
        <f>Kota_otus2[[#This Row],[WTP]]/I$345</f>
        <v>8.0000000000000007E-5</v>
      </c>
      <c r="M210" s="53">
        <f>Kota_otus2[[#This Row],[STP]]/J$345</f>
        <v>0</v>
      </c>
    </row>
    <row r="211" spans="1:13" x14ac:dyDescent="0.35">
      <c r="A211" s="52">
        <v>318</v>
      </c>
      <c r="B211" s="52" t="s">
        <v>88</v>
      </c>
      <c r="C211" s="52" t="s">
        <v>276</v>
      </c>
      <c r="D211" s="52" t="s">
        <v>275</v>
      </c>
      <c r="E211" s="52" t="s">
        <v>274</v>
      </c>
      <c r="F211" s="52" t="s">
        <v>273</v>
      </c>
      <c r="G211" s="51" t="s">
        <v>387</v>
      </c>
      <c r="H211" s="50">
        <v>15</v>
      </c>
      <c r="I211" s="50">
        <v>16</v>
      </c>
      <c r="J211" s="50">
        <v>20</v>
      </c>
      <c r="K211" s="53">
        <f>Kota_otus2[[#This Row],[BWTP]]/H$345</f>
        <v>5.9999999999999995E-4</v>
      </c>
      <c r="L211" s="53">
        <f>Kota_otus2[[#This Row],[WTP]]/I$345</f>
        <v>6.4000000000000005E-4</v>
      </c>
      <c r="M211" s="53">
        <f>Kota_otus2[[#This Row],[STP]]/J$345</f>
        <v>8.0000000000000004E-4</v>
      </c>
    </row>
    <row r="212" spans="1:13" x14ac:dyDescent="0.35">
      <c r="A212" s="52">
        <v>336</v>
      </c>
      <c r="B212" s="52" t="s">
        <v>88</v>
      </c>
      <c r="C212" s="52" t="s">
        <v>276</v>
      </c>
      <c r="D212" s="52" t="s">
        <v>275</v>
      </c>
      <c r="E212" s="52" t="s">
        <v>274</v>
      </c>
      <c r="F212" s="52" t="s">
        <v>273</v>
      </c>
      <c r="G212" s="51" t="s">
        <v>387</v>
      </c>
      <c r="H212" s="50">
        <v>3</v>
      </c>
      <c r="I212" s="50">
        <v>8</v>
      </c>
      <c r="J212" s="50">
        <v>7</v>
      </c>
      <c r="K212" s="53">
        <f>Kota_otus2[[#This Row],[BWTP]]/H$345</f>
        <v>1.2E-4</v>
      </c>
      <c r="L212" s="53">
        <f>Kota_otus2[[#This Row],[WTP]]/I$345</f>
        <v>3.2000000000000003E-4</v>
      </c>
      <c r="M212" s="53">
        <f>Kota_otus2[[#This Row],[STP]]/J$345</f>
        <v>2.7999999999999998E-4</v>
      </c>
    </row>
    <row r="213" spans="1:13" x14ac:dyDescent="0.35">
      <c r="A213" s="52">
        <v>341</v>
      </c>
      <c r="B213" s="52" t="s">
        <v>88</v>
      </c>
      <c r="C213" s="52" t="s">
        <v>285</v>
      </c>
      <c r="D213" s="52" t="s">
        <v>386</v>
      </c>
      <c r="E213" s="52" t="s">
        <v>385</v>
      </c>
      <c r="F213" s="52" t="s">
        <v>384</v>
      </c>
      <c r="G213" s="51" t="s">
        <v>383</v>
      </c>
      <c r="H213" s="50">
        <v>2</v>
      </c>
      <c r="I213" s="50">
        <v>9</v>
      </c>
      <c r="J213" s="50">
        <v>24</v>
      </c>
      <c r="K213" s="53">
        <f>Kota_otus2[[#This Row],[BWTP]]/H$345</f>
        <v>8.0000000000000007E-5</v>
      </c>
      <c r="L213" s="53">
        <f>Kota_otus2[[#This Row],[WTP]]/I$345</f>
        <v>3.6000000000000002E-4</v>
      </c>
      <c r="M213" s="53">
        <f>Kota_otus2[[#This Row],[STP]]/J$345</f>
        <v>9.6000000000000002E-4</v>
      </c>
    </row>
    <row r="214" spans="1:13" x14ac:dyDescent="0.35">
      <c r="A214" s="52">
        <v>272</v>
      </c>
      <c r="B214" s="52" t="s">
        <v>88</v>
      </c>
      <c r="C214" s="52" t="s">
        <v>90</v>
      </c>
      <c r="D214" s="52" t="s">
        <v>316</v>
      </c>
      <c r="E214" s="52" t="s">
        <v>382</v>
      </c>
      <c r="F214" s="52" t="s">
        <v>381</v>
      </c>
      <c r="G214" s="51" t="s">
        <v>380</v>
      </c>
      <c r="H214" s="50">
        <v>2</v>
      </c>
      <c r="I214" s="50">
        <v>4</v>
      </c>
      <c r="J214" s="50">
        <v>30</v>
      </c>
      <c r="K214" s="53">
        <f>Kota_otus2[[#This Row],[BWTP]]/H$345</f>
        <v>8.0000000000000007E-5</v>
      </c>
      <c r="L214" s="53">
        <f>Kota_otus2[[#This Row],[WTP]]/I$345</f>
        <v>1.6000000000000001E-4</v>
      </c>
      <c r="M214" s="53">
        <f>Kota_otus2[[#This Row],[STP]]/J$345</f>
        <v>1.1999999999999999E-3</v>
      </c>
    </row>
    <row r="215" spans="1:13" x14ac:dyDescent="0.35">
      <c r="A215" s="52">
        <v>107</v>
      </c>
      <c r="B215" s="52" t="s">
        <v>379</v>
      </c>
      <c r="C215" s="52" t="s">
        <v>378</v>
      </c>
      <c r="D215" s="52" t="s">
        <v>377</v>
      </c>
      <c r="E215" s="52" t="s">
        <v>376</v>
      </c>
      <c r="F215" s="52" t="s">
        <v>375</v>
      </c>
      <c r="G215" s="51" t="s">
        <v>374</v>
      </c>
      <c r="H215" s="50">
        <v>128</v>
      </c>
      <c r="I215" s="50">
        <v>11</v>
      </c>
      <c r="J215" s="50">
        <v>3</v>
      </c>
      <c r="K215" s="53">
        <f>Kota_otus2[[#This Row],[BWTP]]/H$345</f>
        <v>5.1200000000000004E-3</v>
      </c>
      <c r="L215" s="53">
        <f>Kota_otus2[[#This Row],[WTP]]/I$345</f>
        <v>4.4000000000000002E-4</v>
      </c>
      <c r="M215" s="53">
        <f>Kota_otus2[[#This Row],[STP]]/J$345</f>
        <v>1.2E-4</v>
      </c>
    </row>
    <row r="216" spans="1:13" x14ac:dyDescent="0.35">
      <c r="A216" s="52">
        <v>295</v>
      </c>
      <c r="B216" s="52" t="s">
        <v>88</v>
      </c>
      <c r="C216" s="52" t="s">
        <v>373</v>
      </c>
      <c r="D216" s="52" t="s">
        <v>372</v>
      </c>
      <c r="E216" s="52" t="s">
        <v>371</v>
      </c>
      <c r="F216" s="52" t="s">
        <v>370</v>
      </c>
      <c r="G216" s="51" t="s">
        <v>369</v>
      </c>
      <c r="H216" s="50">
        <v>5</v>
      </c>
      <c r="I216" s="50">
        <v>16</v>
      </c>
      <c r="J216" s="50">
        <v>7</v>
      </c>
      <c r="K216" s="53">
        <f>Kota_otus2[[#This Row],[BWTP]]/H$345</f>
        <v>2.0000000000000001E-4</v>
      </c>
      <c r="L216" s="53">
        <f>Kota_otus2[[#This Row],[WTP]]/I$345</f>
        <v>6.4000000000000005E-4</v>
      </c>
      <c r="M216" s="53">
        <f>Kota_otus2[[#This Row],[STP]]/J$345</f>
        <v>2.7999999999999998E-4</v>
      </c>
    </row>
    <row r="217" spans="1:13" x14ac:dyDescent="0.35">
      <c r="A217" s="52">
        <v>196</v>
      </c>
      <c r="B217" s="52" t="s">
        <v>88</v>
      </c>
      <c r="C217" s="52" t="s">
        <v>107</v>
      </c>
      <c r="D217" s="52" t="s">
        <v>106</v>
      </c>
      <c r="E217" s="52" t="s">
        <v>368</v>
      </c>
      <c r="F217" s="52" t="s">
        <v>367</v>
      </c>
      <c r="G217" s="51" t="s">
        <v>366</v>
      </c>
      <c r="H217" s="50">
        <v>0</v>
      </c>
      <c r="I217" s="50">
        <v>14</v>
      </c>
      <c r="J217" s="50">
        <v>48</v>
      </c>
      <c r="K217" s="53">
        <f>Kota_otus2[[#This Row],[BWTP]]/H$345</f>
        <v>0</v>
      </c>
      <c r="L217" s="53">
        <f>Kota_otus2[[#This Row],[WTP]]/I$345</f>
        <v>5.5999999999999995E-4</v>
      </c>
      <c r="M217" s="53">
        <f>Kota_otus2[[#This Row],[STP]]/J$345</f>
        <v>1.92E-3</v>
      </c>
    </row>
    <row r="218" spans="1:13" x14ac:dyDescent="0.35">
      <c r="A218" s="52">
        <v>238</v>
      </c>
      <c r="B218" s="52" t="s">
        <v>88</v>
      </c>
      <c r="C218" s="52" t="s">
        <v>365</v>
      </c>
      <c r="D218" s="52" t="s">
        <v>364</v>
      </c>
      <c r="E218" s="52" t="s">
        <v>363</v>
      </c>
      <c r="F218" s="52" t="s">
        <v>362</v>
      </c>
      <c r="G218" s="51" t="s">
        <v>361</v>
      </c>
      <c r="H218" s="50">
        <v>34</v>
      </c>
      <c r="I218" s="50">
        <v>0</v>
      </c>
      <c r="J218" s="50">
        <v>0</v>
      </c>
      <c r="K218" s="53">
        <f>Kota_otus2[[#This Row],[BWTP]]/H$345</f>
        <v>1.3600000000000001E-3</v>
      </c>
      <c r="L218" s="53">
        <f>Kota_otus2[[#This Row],[WTP]]/I$345</f>
        <v>0</v>
      </c>
      <c r="M218" s="53">
        <f>Kota_otus2[[#This Row],[STP]]/J$345</f>
        <v>0</v>
      </c>
    </row>
    <row r="219" spans="1:13" x14ac:dyDescent="0.35">
      <c r="A219" s="52">
        <v>79</v>
      </c>
      <c r="B219" s="52" t="s">
        <v>88</v>
      </c>
      <c r="C219" s="52" t="s">
        <v>360</v>
      </c>
      <c r="D219" s="52" t="s">
        <v>359</v>
      </c>
      <c r="E219" s="52" t="s">
        <v>358</v>
      </c>
      <c r="F219" s="52" t="s">
        <v>357</v>
      </c>
      <c r="G219" s="51" t="s">
        <v>356</v>
      </c>
      <c r="H219" s="50">
        <v>101</v>
      </c>
      <c r="I219" s="50">
        <v>11</v>
      </c>
      <c r="J219" s="50">
        <v>59</v>
      </c>
      <c r="K219" s="53">
        <f>Kota_otus2[[#This Row],[BWTP]]/H$345</f>
        <v>4.0400000000000002E-3</v>
      </c>
      <c r="L219" s="53">
        <f>Kota_otus2[[#This Row],[WTP]]/I$345</f>
        <v>4.4000000000000002E-4</v>
      </c>
      <c r="M219" s="53">
        <f>Kota_otus2[[#This Row],[STP]]/J$345</f>
        <v>2.3600000000000001E-3</v>
      </c>
    </row>
    <row r="220" spans="1:13" x14ac:dyDescent="0.35">
      <c r="A220" s="52">
        <v>310</v>
      </c>
      <c r="B220" s="52" t="s">
        <v>88</v>
      </c>
      <c r="C220" s="52" t="s">
        <v>114</v>
      </c>
      <c r="D220" s="52" t="s">
        <v>136</v>
      </c>
      <c r="E220" s="52" t="s">
        <v>355</v>
      </c>
      <c r="F220" s="52" t="s">
        <v>354</v>
      </c>
      <c r="G220" s="51" t="s">
        <v>353</v>
      </c>
      <c r="H220" s="50">
        <v>7</v>
      </c>
      <c r="I220" s="50">
        <v>18</v>
      </c>
      <c r="J220" s="50">
        <v>0</v>
      </c>
      <c r="K220" s="53">
        <f>Kota_otus2[[#This Row],[BWTP]]/H$345</f>
        <v>2.7999999999999998E-4</v>
      </c>
      <c r="L220" s="53">
        <f>Kota_otus2[[#This Row],[WTP]]/I$345</f>
        <v>7.2000000000000005E-4</v>
      </c>
      <c r="M220" s="53">
        <f>Kota_otus2[[#This Row],[STP]]/J$345</f>
        <v>0</v>
      </c>
    </row>
    <row r="221" spans="1:13" x14ac:dyDescent="0.35">
      <c r="A221" s="52">
        <v>324</v>
      </c>
      <c r="B221" s="52" t="s">
        <v>88</v>
      </c>
      <c r="C221" s="52" t="s">
        <v>285</v>
      </c>
      <c r="D221" s="52" t="s">
        <v>284</v>
      </c>
      <c r="E221" s="52" t="s">
        <v>283</v>
      </c>
      <c r="F221" s="52" t="s">
        <v>296</v>
      </c>
      <c r="G221" s="51" t="s">
        <v>352</v>
      </c>
      <c r="H221" s="50">
        <v>5</v>
      </c>
      <c r="I221" s="50">
        <v>20</v>
      </c>
      <c r="J221" s="50">
        <v>7</v>
      </c>
      <c r="K221" s="53">
        <f>Kota_otus2[[#This Row],[BWTP]]/H$345</f>
        <v>2.0000000000000001E-4</v>
      </c>
      <c r="L221" s="53">
        <f>Kota_otus2[[#This Row],[WTP]]/I$345</f>
        <v>8.0000000000000004E-4</v>
      </c>
      <c r="M221" s="53">
        <f>Kota_otus2[[#This Row],[STP]]/J$345</f>
        <v>2.7999999999999998E-4</v>
      </c>
    </row>
    <row r="222" spans="1:13" x14ac:dyDescent="0.35">
      <c r="A222" s="52">
        <v>325</v>
      </c>
      <c r="B222" s="52" t="s">
        <v>88</v>
      </c>
      <c r="C222" s="52" t="s">
        <v>114</v>
      </c>
      <c r="D222" s="52" t="s">
        <v>136</v>
      </c>
      <c r="E222" s="52" t="s">
        <v>351</v>
      </c>
      <c r="F222" s="52" t="s">
        <v>350</v>
      </c>
      <c r="G222" s="51" t="s">
        <v>349</v>
      </c>
      <c r="H222" s="50">
        <v>16</v>
      </c>
      <c r="I222" s="50">
        <v>11</v>
      </c>
      <c r="J222" s="50">
        <v>9</v>
      </c>
      <c r="K222" s="53">
        <f>Kota_otus2[[#This Row],[BWTP]]/H$345</f>
        <v>6.4000000000000005E-4</v>
      </c>
      <c r="L222" s="53">
        <f>Kota_otus2[[#This Row],[WTP]]/I$345</f>
        <v>4.4000000000000002E-4</v>
      </c>
      <c r="M222" s="53">
        <f>Kota_otus2[[#This Row],[STP]]/J$345</f>
        <v>3.6000000000000002E-4</v>
      </c>
    </row>
    <row r="223" spans="1:13" x14ac:dyDescent="0.35">
      <c r="A223" s="52">
        <v>256</v>
      </c>
      <c r="B223" s="52" t="s">
        <v>88</v>
      </c>
      <c r="C223" s="52" t="s">
        <v>114</v>
      </c>
      <c r="D223" s="52" t="s">
        <v>136</v>
      </c>
      <c r="E223" s="52" t="s">
        <v>326</v>
      </c>
      <c r="F223" s="52" t="s">
        <v>348</v>
      </c>
      <c r="G223" s="51" t="s">
        <v>347</v>
      </c>
      <c r="H223" s="50">
        <v>12</v>
      </c>
      <c r="I223" s="50">
        <v>11</v>
      </c>
      <c r="J223" s="50">
        <v>12</v>
      </c>
      <c r="K223" s="53">
        <f>Kota_otus2[[#This Row],[BWTP]]/H$345</f>
        <v>4.8000000000000001E-4</v>
      </c>
      <c r="L223" s="53">
        <f>Kota_otus2[[#This Row],[WTP]]/I$345</f>
        <v>4.4000000000000002E-4</v>
      </c>
      <c r="M223" s="53">
        <f>Kota_otus2[[#This Row],[STP]]/J$345</f>
        <v>4.8000000000000001E-4</v>
      </c>
    </row>
    <row r="224" spans="1:13" x14ac:dyDescent="0.35">
      <c r="A224" s="52">
        <v>236</v>
      </c>
      <c r="B224" s="52" t="s">
        <v>88</v>
      </c>
      <c r="C224" s="52" t="s">
        <v>97</v>
      </c>
      <c r="D224" s="52" t="s">
        <v>336</v>
      </c>
      <c r="E224" s="52" t="s">
        <v>345</v>
      </c>
      <c r="F224" s="52" t="s">
        <v>344</v>
      </c>
      <c r="G224" s="51" t="s">
        <v>346</v>
      </c>
      <c r="H224" s="50">
        <v>31</v>
      </c>
      <c r="I224" s="50">
        <v>2</v>
      </c>
      <c r="J224" s="50">
        <v>2</v>
      </c>
      <c r="K224" s="53">
        <f>Kota_otus2[[#This Row],[BWTP]]/H$345</f>
        <v>1.24E-3</v>
      </c>
      <c r="L224" s="53">
        <f>Kota_otus2[[#This Row],[WTP]]/I$345</f>
        <v>8.0000000000000007E-5</v>
      </c>
      <c r="M224" s="53">
        <f>Kota_otus2[[#This Row],[STP]]/J$345</f>
        <v>8.0000000000000007E-5</v>
      </c>
    </row>
    <row r="225" spans="1:13" x14ac:dyDescent="0.35">
      <c r="A225" s="52">
        <v>227</v>
      </c>
      <c r="B225" s="52" t="s">
        <v>88</v>
      </c>
      <c r="C225" s="52" t="s">
        <v>97</v>
      </c>
      <c r="D225" s="52" t="s">
        <v>336</v>
      </c>
      <c r="E225" s="52" t="s">
        <v>345</v>
      </c>
      <c r="F225" s="52" t="s">
        <v>344</v>
      </c>
      <c r="G225" s="51" t="s">
        <v>343</v>
      </c>
      <c r="H225" s="50">
        <v>26</v>
      </c>
      <c r="I225" s="50">
        <v>23</v>
      </c>
      <c r="J225" s="50">
        <v>0</v>
      </c>
      <c r="K225" s="53">
        <f>Kota_otus2[[#This Row],[BWTP]]/H$345</f>
        <v>1.0399999999999999E-3</v>
      </c>
      <c r="L225" s="53">
        <f>Kota_otus2[[#This Row],[WTP]]/I$345</f>
        <v>9.2000000000000003E-4</v>
      </c>
      <c r="M225" s="53">
        <f>Kota_otus2[[#This Row],[STP]]/J$345</f>
        <v>0</v>
      </c>
    </row>
    <row r="226" spans="1:13" x14ac:dyDescent="0.35">
      <c r="A226" s="52">
        <v>171</v>
      </c>
      <c r="B226" s="52" t="s">
        <v>88</v>
      </c>
      <c r="C226" s="52" t="s">
        <v>114</v>
      </c>
      <c r="D226" s="52" t="s">
        <v>136</v>
      </c>
      <c r="E226" s="52" t="s">
        <v>342</v>
      </c>
      <c r="F226" s="52" t="s">
        <v>341</v>
      </c>
      <c r="G226" s="51" t="s">
        <v>340</v>
      </c>
      <c r="H226" s="50">
        <v>45</v>
      </c>
      <c r="I226" s="50">
        <v>9</v>
      </c>
      <c r="J226" s="50">
        <v>8</v>
      </c>
      <c r="K226" s="53">
        <f>Kota_otus2[[#This Row],[BWTP]]/H$345</f>
        <v>1.8E-3</v>
      </c>
      <c r="L226" s="53">
        <f>Kota_otus2[[#This Row],[WTP]]/I$345</f>
        <v>3.6000000000000002E-4</v>
      </c>
      <c r="M226" s="53">
        <f>Kota_otus2[[#This Row],[STP]]/J$345</f>
        <v>3.2000000000000003E-4</v>
      </c>
    </row>
    <row r="227" spans="1:13" x14ac:dyDescent="0.35">
      <c r="A227" s="52">
        <v>67</v>
      </c>
      <c r="B227" s="52" t="s">
        <v>88</v>
      </c>
      <c r="C227" s="52" t="s">
        <v>114</v>
      </c>
      <c r="D227" s="52" t="s">
        <v>136</v>
      </c>
      <c r="E227" s="52" t="s">
        <v>339</v>
      </c>
      <c r="F227" s="52" t="s">
        <v>338</v>
      </c>
      <c r="G227" s="51" t="s">
        <v>337</v>
      </c>
      <c r="H227" s="50">
        <v>120</v>
      </c>
      <c r="I227" s="50">
        <v>59</v>
      </c>
      <c r="J227" s="50">
        <v>79</v>
      </c>
      <c r="K227" s="53">
        <f>Kota_otus2[[#This Row],[BWTP]]/H$345</f>
        <v>4.7999999999999996E-3</v>
      </c>
      <c r="L227" s="53">
        <f>Kota_otus2[[#This Row],[WTP]]/I$345</f>
        <v>2.3600000000000001E-3</v>
      </c>
      <c r="M227" s="53">
        <f>Kota_otus2[[#This Row],[STP]]/J$345</f>
        <v>3.16E-3</v>
      </c>
    </row>
    <row r="228" spans="1:13" x14ac:dyDescent="0.35">
      <c r="A228" s="52">
        <v>237</v>
      </c>
      <c r="B228" s="52" t="s">
        <v>88</v>
      </c>
      <c r="C228" s="52" t="s">
        <v>97</v>
      </c>
      <c r="D228" s="52" t="s">
        <v>336</v>
      </c>
      <c r="E228" s="52" t="s">
        <v>335</v>
      </c>
      <c r="F228" s="52" t="s">
        <v>334</v>
      </c>
      <c r="G228" s="51" t="s">
        <v>333</v>
      </c>
      <c r="H228" s="50">
        <v>35</v>
      </c>
      <c r="I228" s="50">
        <v>0</v>
      </c>
      <c r="J228" s="50">
        <v>0</v>
      </c>
      <c r="K228" s="53">
        <f>Kota_otus2[[#This Row],[BWTP]]/H$345</f>
        <v>1.4E-3</v>
      </c>
      <c r="L228" s="53">
        <f>Kota_otus2[[#This Row],[WTP]]/I$345</f>
        <v>0</v>
      </c>
      <c r="M228" s="53">
        <f>Kota_otus2[[#This Row],[STP]]/J$345</f>
        <v>0</v>
      </c>
    </row>
    <row r="229" spans="1:13" x14ac:dyDescent="0.35">
      <c r="A229" s="52">
        <v>1</v>
      </c>
      <c r="B229" s="52" t="s">
        <v>88</v>
      </c>
      <c r="C229" s="52" t="s">
        <v>268</v>
      </c>
      <c r="D229" s="52" t="s">
        <v>267</v>
      </c>
      <c r="E229" s="52" t="s">
        <v>266</v>
      </c>
      <c r="F229" s="52" t="s">
        <v>265</v>
      </c>
      <c r="G229" s="51" t="s">
        <v>332</v>
      </c>
      <c r="H229" s="50">
        <v>1859</v>
      </c>
      <c r="I229" s="50">
        <v>3448</v>
      </c>
      <c r="J229" s="50">
        <v>4528</v>
      </c>
      <c r="K229" s="53">
        <f>Kota_otus2[[#This Row],[BWTP]]/H$345</f>
        <v>7.4359999999999996E-2</v>
      </c>
      <c r="L229" s="53">
        <f>Kota_otus2[[#This Row],[WTP]]/I$345</f>
        <v>0.13791999999999999</v>
      </c>
      <c r="M229" s="53">
        <f>Kota_otus2[[#This Row],[STP]]/J$345</f>
        <v>0.18112</v>
      </c>
    </row>
    <row r="230" spans="1:13" x14ac:dyDescent="0.35">
      <c r="A230" s="52">
        <v>59</v>
      </c>
      <c r="B230" s="52" t="s">
        <v>88</v>
      </c>
      <c r="C230" s="52" t="s">
        <v>114</v>
      </c>
      <c r="D230" s="52" t="s">
        <v>136</v>
      </c>
      <c r="E230" s="52" t="s">
        <v>168</v>
      </c>
      <c r="F230" s="52" t="s">
        <v>331</v>
      </c>
      <c r="G230" s="51" t="s">
        <v>330</v>
      </c>
      <c r="H230" s="50">
        <v>253</v>
      </c>
      <c r="I230" s="50">
        <v>4</v>
      </c>
      <c r="J230" s="50">
        <v>2</v>
      </c>
      <c r="K230" s="53">
        <f>Kota_otus2[[#This Row],[BWTP]]/H$345</f>
        <v>1.0120000000000001E-2</v>
      </c>
      <c r="L230" s="53">
        <f>Kota_otus2[[#This Row],[WTP]]/I$345</f>
        <v>1.6000000000000001E-4</v>
      </c>
      <c r="M230" s="53">
        <f>Kota_otus2[[#This Row],[STP]]/J$345</f>
        <v>8.0000000000000007E-5</v>
      </c>
    </row>
    <row r="231" spans="1:13" x14ac:dyDescent="0.35">
      <c r="A231" s="52">
        <v>176</v>
      </c>
      <c r="B231" s="52" t="s">
        <v>88</v>
      </c>
      <c r="C231" s="52" t="s">
        <v>268</v>
      </c>
      <c r="D231" s="52" t="s">
        <v>267</v>
      </c>
      <c r="E231" s="52" t="s">
        <v>329</v>
      </c>
      <c r="F231" s="52" t="s">
        <v>328</v>
      </c>
      <c r="G231" s="51" t="s">
        <v>327</v>
      </c>
      <c r="H231" s="50">
        <v>9</v>
      </c>
      <c r="I231" s="50">
        <v>5</v>
      </c>
      <c r="J231" s="50">
        <v>44</v>
      </c>
      <c r="K231" s="53">
        <f>Kota_otus2[[#This Row],[BWTP]]/H$345</f>
        <v>3.6000000000000002E-4</v>
      </c>
      <c r="L231" s="53">
        <f>Kota_otus2[[#This Row],[WTP]]/I$345</f>
        <v>2.0000000000000001E-4</v>
      </c>
      <c r="M231" s="53">
        <f>Kota_otus2[[#This Row],[STP]]/J$345</f>
        <v>1.7600000000000001E-3</v>
      </c>
    </row>
    <row r="232" spans="1:13" x14ac:dyDescent="0.35">
      <c r="A232" s="52">
        <v>29</v>
      </c>
      <c r="B232" s="52" t="s">
        <v>88</v>
      </c>
      <c r="C232" s="52" t="s">
        <v>114</v>
      </c>
      <c r="D232" s="52" t="s">
        <v>136</v>
      </c>
      <c r="E232" s="52" t="s">
        <v>326</v>
      </c>
      <c r="F232" s="52" t="s">
        <v>325</v>
      </c>
      <c r="G232" s="51" t="s">
        <v>324</v>
      </c>
      <c r="H232" s="50">
        <v>168</v>
      </c>
      <c r="I232" s="50">
        <v>103</v>
      </c>
      <c r="J232" s="50">
        <v>140</v>
      </c>
      <c r="K232" s="53">
        <f>Kota_otus2[[#This Row],[BWTP]]/H$345</f>
        <v>6.7200000000000003E-3</v>
      </c>
      <c r="L232" s="53">
        <f>Kota_otus2[[#This Row],[WTP]]/I$345</f>
        <v>4.1200000000000004E-3</v>
      </c>
      <c r="M232" s="53">
        <f>Kota_otus2[[#This Row],[STP]]/J$345</f>
        <v>5.5999999999999999E-3</v>
      </c>
    </row>
    <row r="233" spans="1:13" x14ac:dyDescent="0.35">
      <c r="A233" s="52">
        <v>12</v>
      </c>
      <c r="B233" s="52" t="s">
        <v>88</v>
      </c>
      <c r="C233" s="52" t="s">
        <v>114</v>
      </c>
      <c r="D233" s="52" t="s">
        <v>136</v>
      </c>
      <c r="E233" s="52" t="s">
        <v>168</v>
      </c>
      <c r="F233" s="52" t="s">
        <v>323</v>
      </c>
      <c r="G233" s="51" t="s">
        <v>322</v>
      </c>
      <c r="H233" s="50">
        <v>13</v>
      </c>
      <c r="I233" s="50">
        <v>733</v>
      </c>
      <c r="J233" s="50">
        <v>8</v>
      </c>
      <c r="K233" s="53">
        <f>Kota_otus2[[#This Row],[BWTP]]/H$345</f>
        <v>5.1999999999999995E-4</v>
      </c>
      <c r="L233" s="53">
        <f>Kota_otus2[[#This Row],[WTP]]/I$345</f>
        <v>2.9319999999999999E-2</v>
      </c>
      <c r="M233" s="53">
        <f>Kota_otus2[[#This Row],[STP]]/J$345</f>
        <v>3.2000000000000003E-4</v>
      </c>
    </row>
    <row r="234" spans="1:13" x14ac:dyDescent="0.35">
      <c r="A234" s="52">
        <v>114</v>
      </c>
      <c r="B234" s="52" t="s">
        <v>133</v>
      </c>
      <c r="C234" s="52" t="s">
        <v>321</v>
      </c>
      <c r="D234" s="52" t="s">
        <v>320</v>
      </c>
      <c r="E234" s="52" t="s">
        <v>319</v>
      </c>
      <c r="F234" s="52" t="s">
        <v>318</v>
      </c>
      <c r="G234" s="51" t="s">
        <v>317</v>
      </c>
      <c r="H234" s="50">
        <v>0</v>
      </c>
      <c r="I234" s="50">
        <v>105</v>
      </c>
      <c r="J234" s="50">
        <v>3</v>
      </c>
      <c r="K234" s="53">
        <f>Kota_otus2[[#This Row],[BWTP]]/H$345</f>
        <v>0</v>
      </c>
      <c r="L234" s="53">
        <f>Kota_otus2[[#This Row],[WTP]]/I$345</f>
        <v>4.1999999999999997E-3</v>
      </c>
      <c r="M234" s="53">
        <f>Kota_otus2[[#This Row],[STP]]/J$345</f>
        <v>1.2E-4</v>
      </c>
    </row>
    <row r="235" spans="1:13" x14ac:dyDescent="0.35">
      <c r="A235" s="52">
        <v>200</v>
      </c>
      <c r="B235" s="52" t="s">
        <v>88</v>
      </c>
      <c r="C235" s="52" t="s">
        <v>90</v>
      </c>
      <c r="D235" s="52" t="s">
        <v>316</v>
      </c>
      <c r="E235" s="52" t="s">
        <v>315</v>
      </c>
      <c r="F235" s="52" t="s">
        <v>314</v>
      </c>
      <c r="G235" s="51" t="s">
        <v>313</v>
      </c>
      <c r="H235" s="50">
        <v>25</v>
      </c>
      <c r="I235" s="50">
        <v>11</v>
      </c>
      <c r="J235" s="50">
        <v>9</v>
      </c>
      <c r="K235" s="53">
        <f>Kota_otus2[[#This Row],[BWTP]]/H$345</f>
        <v>1E-3</v>
      </c>
      <c r="L235" s="53">
        <f>Kota_otus2[[#This Row],[WTP]]/I$345</f>
        <v>4.4000000000000002E-4</v>
      </c>
      <c r="M235" s="53">
        <f>Kota_otus2[[#This Row],[STP]]/J$345</f>
        <v>3.6000000000000002E-4</v>
      </c>
    </row>
    <row r="236" spans="1:13" x14ac:dyDescent="0.35">
      <c r="A236" s="52">
        <v>303</v>
      </c>
      <c r="B236" s="52" t="s">
        <v>88</v>
      </c>
      <c r="C236" s="52" t="s">
        <v>97</v>
      </c>
      <c r="D236" s="52" t="s">
        <v>96</v>
      </c>
      <c r="E236" s="52" t="s">
        <v>312</v>
      </c>
      <c r="F236" s="52" t="s">
        <v>311</v>
      </c>
      <c r="G236" s="51" t="s">
        <v>310</v>
      </c>
      <c r="H236" s="50">
        <v>4</v>
      </c>
      <c r="I236" s="50">
        <v>15</v>
      </c>
      <c r="J236" s="50">
        <v>11</v>
      </c>
      <c r="K236" s="53">
        <f>Kota_otus2[[#This Row],[BWTP]]/H$345</f>
        <v>1.6000000000000001E-4</v>
      </c>
      <c r="L236" s="53">
        <f>Kota_otus2[[#This Row],[WTP]]/I$345</f>
        <v>5.9999999999999995E-4</v>
      </c>
      <c r="M236" s="53">
        <f>Kota_otus2[[#This Row],[STP]]/J$345</f>
        <v>4.4000000000000002E-4</v>
      </c>
    </row>
    <row r="237" spans="1:13" x14ac:dyDescent="0.35">
      <c r="A237" s="52">
        <v>140</v>
      </c>
      <c r="B237" s="52" t="s">
        <v>88</v>
      </c>
      <c r="C237" s="52" t="s">
        <v>114</v>
      </c>
      <c r="D237" s="52" t="s">
        <v>136</v>
      </c>
      <c r="E237" s="52" t="s">
        <v>155</v>
      </c>
      <c r="F237" s="52" t="s">
        <v>309</v>
      </c>
      <c r="G237" s="51" t="s">
        <v>308</v>
      </c>
      <c r="H237" s="50">
        <v>40</v>
      </c>
      <c r="I237" s="50">
        <v>21</v>
      </c>
      <c r="J237" s="50">
        <v>11</v>
      </c>
      <c r="K237" s="53">
        <f>Kota_otus2[[#This Row],[BWTP]]/H$345</f>
        <v>1.6000000000000001E-3</v>
      </c>
      <c r="L237" s="53">
        <f>Kota_otus2[[#This Row],[WTP]]/I$345</f>
        <v>8.4000000000000003E-4</v>
      </c>
      <c r="M237" s="53">
        <f>Kota_otus2[[#This Row],[STP]]/J$345</f>
        <v>4.4000000000000002E-4</v>
      </c>
    </row>
    <row r="238" spans="1:13" x14ac:dyDescent="0.35">
      <c r="A238" s="52">
        <v>151</v>
      </c>
      <c r="B238" s="52" t="s">
        <v>88</v>
      </c>
      <c r="C238" s="52" t="s">
        <v>114</v>
      </c>
      <c r="D238" s="52" t="s">
        <v>113</v>
      </c>
      <c r="E238" s="52" t="s">
        <v>307</v>
      </c>
      <c r="F238" s="52" t="s">
        <v>306</v>
      </c>
      <c r="G238" s="51" t="s">
        <v>305</v>
      </c>
      <c r="H238" s="50">
        <v>22</v>
      </c>
      <c r="I238" s="50">
        <v>27</v>
      </c>
      <c r="J238" s="50">
        <v>28</v>
      </c>
      <c r="K238" s="53">
        <f>Kota_otus2[[#This Row],[BWTP]]/H$345</f>
        <v>8.8000000000000003E-4</v>
      </c>
      <c r="L238" s="53">
        <f>Kota_otus2[[#This Row],[WTP]]/I$345</f>
        <v>1.08E-3</v>
      </c>
      <c r="M238" s="53">
        <f>Kota_otus2[[#This Row],[STP]]/J$345</f>
        <v>1.1199999999999999E-3</v>
      </c>
    </row>
    <row r="239" spans="1:13" x14ac:dyDescent="0.35">
      <c r="A239" s="52">
        <v>278</v>
      </c>
      <c r="B239" s="52" t="s">
        <v>88</v>
      </c>
      <c r="C239" s="52" t="s">
        <v>97</v>
      </c>
      <c r="D239" s="52" t="s">
        <v>261</v>
      </c>
      <c r="E239" s="52" t="s">
        <v>260</v>
      </c>
      <c r="F239" s="52" t="s">
        <v>263</v>
      </c>
      <c r="G239" s="51" t="s">
        <v>304</v>
      </c>
      <c r="H239" s="50">
        <v>1</v>
      </c>
      <c r="I239" s="50">
        <v>1</v>
      </c>
      <c r="J239" s="50">
        <v>30</v>
      </c>
      <c r="K239" s="53">
        <f>Kota_otus2[[#This Row],[BWTP]]/H$345</f>
        <v>4.0000000000000003E-5</v>
      </c>
      <c r="L239" s="53">
        <f>Kota_otus2[[#This Row],[WTP]]/I$345</f>
        <v>4.0000000000000003E-5</v>
      </c>
      <c r="M239" s="53">
        <f>Kota_otus2[[#This Row],[STP]]/J$345</f>
        <v>1.1999999999999999E-3</v>
      </c>
    </row>
    <row r="240" spans="1:13" x14ac:dyDescent="0.35">
      <c r="A240" s="52">
        <v>144</v>
      </c>
      <c r="B240" s="52" t="s">
        <v>88</v>
      </c>
      <c r="C240" s="52" t="s">
        <v>303</v>
      </c>
      <c r="D240" s="52" t="s">
        <v>302</v>
      </c>
      <c r="E240" s="52" t="s">
        <v>301</v>
      </c>
      <c r="F240" s="52" t="s">
        <v>300</v>
      </c>
      <c r="G240" s="51" t="s">
        <v>299</v>
      </c>
      <c r="H240" s="50">
        <v>44</v>
      </c>
      <c r="I240" s="50">
        <v>9</v>
      </c>
      <c r="J240" s="50">
        <v>26</v>
      </c>
      <c r="K240" s="53">
        <f>Kota_otus2[[#This Row],[BWTP]]/H$345</f>
        <v>1.7600000000000001E-3</v>
      </c>
      <c r="L240" s="53">
        <f>Kota_otus2[[#This Row],[WTP]]/I$345</f>
        <v>3.6000000000000002E-4</v>
      </c>
      <c r="M240" s="53">
        <f>Kota_otus2[[#This Row],[STP]]/J$345</f>
        <v>1.0399999999999999E-3</v>
      </c>
    </row>
    <row r="241" spans="1:13" x14ac:dyDescent="0.35">
      <c r="A241" s="52">
        <v>8</v>
      </c>
      <c r="B241" s="52" t="s">
        <v>88</v>
      </c>
      <c r="C241" s="52" t="s">
        <v>114</v>
      </c>
      <c r="D241" s="52" t="s">
        <v>136</v>
      </c>
      <c r="E241" s="52" t="s">
        <v>294</v>
      </c>
      <c r="F241" s="52" t="s">
        <v>298</v>
      </c>
      <c r="G241" s="51" t="s">
        <v>297</v>
      </c>
      <c r="H241" s="50">
        <v>34</v>
      </c>
      <c r="I241" s="50">
        <v>699</v>
      </c>
      <c r="J241" s="50">
        <v>926</v>
      </c>
      <c r="K241" s="53">
        <f>Kota_otus2[[#This Row],[BWTP]]/H$345</f>
        <v>1.3600000000000001E-3</v>
      </c>
      <c r="L241" s="53">
        <f>Kota_otus2[[#This Row],[WTP]]/I$345</f>
        <v>2.7959999999999999E-2</v>
      </c>
      <c r="M241" s="53">
        <f>Kota_otus2[[#This Row],[STP]]/J$345</f>
        <v>3.7039999999999997E-2</v>
      </c>
    </row>
    <row r="242" spans="1:13" x14ac:dyDescent="0.35">
      <c r="A242" s="52">
        <v>282</v>
      </c>
      <c r="B242" s="52" t="s">
        <v>88</v>
      </c>
      <c r="C242" s="52" t="s">
        <v>285</v>
      </c>
      <c r="D242" s="52" t="s">
        <v>284</v>
      </c>
      <c r="E242" s="52" t="s">
        <v>283</v>
      </c>
      <c r="F242" s="52" t="s">
        <v>296</v>
      </c>
      <c r="G242" s="51" t="s">
        <v>295</v>
      </c>
      <c r="H242" s="50">
        <v>3</v>
      </c>
      <c r="I242" s="50">
        <v>6</v>
      </c>
      <c r="J242" s="50">
        <v>29</v>
      </c>
      <c r="K242" s="53">
        <f>Kota_otus2[[#This Row],[BWTP]]/H$345</f>
        <v>1.2E-4</v>
      </c>
      <c r="L242" s="53">
        <f>Kota_otus2[[#This Row],[WTP]]/I$345</f>
        <v>2.4000000000000001E-4</v>
      </c>
      <c r="M242" s="53">
        <f>Kota_otus2[[#This Row],[STP]]/J$345</f>
        <v>1.16E-3</v>
      </c>
    </row>
    <row r="243" spans="1:13" x14ac:dyDescent="0.35">
      <c r="A243" s="52">
        <v>57</v>
      </c>
      <c r="B243" s="52" t="s">
        <v>88</v>
      </c>
      <c r="C243" s="52" t="s">
        <v>114</v>
      </c>
      <c r="D243" s="52" t="s">
        <v>136</v>
      </c>
      <c r="E243" s="52" t="s">
        <v>294</v>
      </c>
      <c r="F243" s="52" t="s">
        <v>293</v>
      </c>
      <c r="G243" s="51" t="s">
        <v>292</v>
      </c>
      <c r="H243" s="50">
        <v>180</v>
      </c>
      <c r="I243" s="50">
        <v>52</v>
      </c>
      <c r="J243" s="50">
        <v>111</v>
      </c>
      <c r="K243" s="53">
        <f>Kota_otus2[[#This Row],[BWTP]]/H$345</f>
        <v>7.1999999999999998E-3</v>
      </c>
      <c r="L243" s="53">
        <f>Kota_otus2[[#This Row],[WTP]]/I$345</f>
        <v>2.0799999999999998E-3</v>
      </c>
      <c r="M243" s="53">
        <f>Kota_otus2[[#This Row],[STP]]/J$345</f>
        <v>4.4400000000000004E-3</v>
      </c>
    </row>
    <row r="244" spans="1:13" x14ac:dyDescent="0.35">
      <c r="A244" s="52">
        <v>34</v>
      </c>
      <c r="B244" s="52" t="s">
        <v>88</v>
      </c>
      <c r="C244" s="52" t="s">
        <v>290</v>
      </c>
      <c r="D244" s="52" t="s">
        <v>289</v>
      </c>
      <c r="E244" s="52" t="s">
        <v>288</v>
      </c>
      <c r="F244" s="52" t="s">
        <v>287</v>
      </c>
      <c r="G244" s="51" t="s">
        <v>291</v>
      </c>
      <c r="H244" s="50">
        <v>397</v>
      </c>
      <c r="I244" s="50">
        <v>11</v>
      </c>
      <c r="J244" s="50">
        <v>49</v>
      </c>
      <c r="K244" s="53">
        <f>Kota_otus2[[#This Row],[BWTP]]/H$345</f>
        <v>1.5879999999999998E-2</v>
      </c>
      <c r="L244" s="53">
        <f>Kota_otus2[[#This Row],[WTP]]/I$345</f>
        <v>4.4000000000000002E-4</v>
      </c>
      <c r="M244" s="53">
        <f>Kota_otus2[[#This Row],[STP]]/J$345</f>
        <v>1.9599999999999999E-3</v>
      </c>
    </row>
    <row r="245" spans="1:13" x14ac:dyDescent="0.35">
      <c r="A245" s="52">
        <v>60</v>
      </c>
      <c r="B245" s="52" t="s">
        <v>88</v>
      </c>
      <c r="C245" s="52" t="s">
        <v>290</v>
      </c>
      <c r="D245" s="52" t="s">
        <v>289</v>
      </c>
      <c r="E245" s="52" t="s">
        <v>288</v>
      </c>
      <c r="F245" s="52" t="s">
        <v>287</v>
      </c>
      <c r="G245" s="51" t="s">
        <v>286</v>
      </c>
      <c r="H245" s="50">
        <v>101</v>
      </c>
      <c r="I245" s="50">
        <v>73</v>
      </c>
      <c r="J245" s="50">
        <v>79</v>
      </c>
      <c r="K245" s="53">
        <f>Kota_otus2[[#This Row],[BWTP]]/H$345</f>
        <v>4.0400000000000002E-3</v>
      </c>
      <c r="L245" s="53">
        <f>Kota_otus2[[#This Row],[WTP]]/I$345</f>
        <v>2.9199999999999999E-3</v>
      </c>
      <c r="M245" s="53">
        <f>Kota_otus2[[#This Row],[STP]]/J$345</f>
        <v>3.16E-3</v>
      </c>
    </row>
    <row r="246" spans="1:13" x14ac:dyDescent="0.35">
      <c r="A246" s="52">
        <v>254</v>
      </c>
      <c r="B246" s="52" t="s">
        <v>88</v>
      </c>
      <c r="C246" s="52" t="s">
        <v>285</v>
      </c>
      <c r="D246" s="52" t="s">
        <v>284</v>
      </c>
      <c r="E246" s="52" t="s">
        <v>283</v>
      </c>
      <c r="F246" s="52" t="s">
        <v>282</v>
      </c>
      <c r="G246" s="51" t="s">
        <v>281</v>
      </c>
      <c r="H246" s="50">
        <v>0</v>
      </c>
      <c r="I246" s="50">
        <v>35</v>
      </c>
      <c r="J246" s="50">
        <v>1</v>
      </c>
      <c r="K246" s="53">
        <f>Kota_otus2[[#This Row],[BWTP]]/H$345</f>
        <v>0</v>
      </c>
      <c r="L246" s="53">
        <f>Kota_otus2[[#This Row],[WTP]]/I$345</f>
        <v>1.4E-3</v>
      </c>
      <c r="M246" s="53">
        <f>Kota_otus2[[#This Row],[STP]]/J$345</f>
        <v>4.0000000000000003E-5</v>
      </c>
    </row>
    <row r="247" spans="1:13" x14ac:dyDescent="0.35">
      <c r="A247" s="52">
        <v>46</v>
      </c>
      <c r="B247" s="52" t="s">
        <v>88</v>
      </c>
      <c r="C247" s="52" t="s">
        <v>268</v>
      </c>
      <c r="D247" s="52" t="s">
        <v>267</v>
      </c>
      <c r="E247" s="52" t="s">
        <v>266</v>
      </c>
      <c r="F247" s="52" t="s">
        <v>265</v>
      </c>
      <c r="G247" s="51" t="s">
        <v>278</v>
      </c>
      <c r="H247" s="50">
        <v>0</v>
      </c>
      <c r="I247" s="50">
        <v>265</v>
      </c>
      <c r="J247" s="50">
        <v>18</v>
      </c>
      <c r="K247" s="53">
        <f>Kota_otus2[[#This Row],[BWTP]]/H$345</f>
        <v>0</v>
      </c>
      <c r="L247" s="53">
        <f>Kota_otus2[[#This Row],[WTP]]/I$345</f>
        <v>1.06E-2</v>
      </c>
      <c r="M247" s="53">
        <f>Kota_otus2[[#This Row],[STP]]/J$345</f>
        <v>7.2000000000000005E-4</v>
      </c>
    </row>
    <row r="248" spans="1:13" x14ac:dyDescent="0.35">
      <c r="A248" s="52">
        <v>162</v>
      </c>
      <c r="B248" s="52" t="s">
        <v>88</v>
      </c>
      <c r="C248" s="52" t="s">
        <v>97</v>
      </c>
      <c r="D248" s="52" t="s">
        <v>96</v>
      </c>
      <c r="E248" s="52" t="s">
        <v>280</v>
      </c>
      <c r="F248" s="52" t="s">
        <v>279</v>
      </c>
      <c r="G248" s="51" t="s">
        <v>278</v>
      </c>
      <c r="H248" s="50">
        <v>30</v>
      </c>
      <c r="I248" s="50">
        <v>23</v>
      </c>
      <c r="J248" s="50">
        <v>14</v>
      </c>
      <c r="K248" s="53">
        <f>Kota_otus2[[#This Row],[BWTP]]/H$345</f>
        <v>1.1999999999999999E-3</v>
      </c>
      <c r="L248" s="53">
        <f>Kota_otus2[[#This Row],[WTP]]/I$345</f>
        <v>9.2000000000000003E-4</v>
      </c>
      <c r="M248" s="53">
        <f>Kota_otus2[[#This Row],[STP]]/J$345</f>
        <v>5.5999999999999995E-4</v>
      </c>
    </row>
    <row r="249" spans="1:13" x14ac:dyDescent="0.35">
      <c r="A249" s="52">
        <v>3</v>
      </c>
      <c r="B249" s="52" t="s">
        <v>88</v>
      </c>
      <c r="C249" s="52" t="s">
        <v>114</v>
      </c>
      <c r="D249" s="52" t="s">
        <v>136</v>
      </c>
      <c r="E249" s="52" t="s">
        <v>193</v>
      </c>
      <c r="F249" s="52" t="s">
        <v>277</v>
      </c>
      <c r="G249" s="51" t="s">
        <v>264</v>
      </c>
      <c r="H249" s="50">
        <v>986</v>
      </c>
      <c r="I249" s="50">
        <v>828</v>
      </c>
      <c r="J249" s="50">
        <v>455</v>
      </c>
      <c r="K249" s="53">
        <f>Kota_otus2[[#This Row],[BWTP]]/H$345</f>
        <v>3.9440000000000003E-2</v>
      </c>
      <c r="L249" s="53">
        <f>Kota_otus2[[#This Row],[WTP]]/I$345</f>
        <v>3.3119999999999997E-2</v>
      </c>
      <c r="M249" s="53">
        <f>Kota_otus2[[#This Row],[STP]]/J$345</f>
        <v>1.8200000000000001E-2</v>
      </c>
    </row>
    <row r="250" spans="1:13" x14ac:dyDescent="0.35">
      <c r="A250" s="52">
        <v>13</v>
      </c>
      <c r="B250" s="52" t="s">
        <v>88</v>
      </c>
      <c r="C250" s="52" t="s">
        <v>268</v>
      </c>
      <c r="D250" s="52" t="s">
        <v>267</v>
      </c>
      <c r="E250" s="52" t="s">
        <v>266</v>
      </c>
      <c r="F250" s="52" t="s">
        <v>265</v>
      </c>
      <c r="G250" s="51" t="s">
        <v>264</v>
      </c>
      <c r="H250" s="50">
        <v>723</v>
      </c>
      <c r="I250" s="50">
        <v>2</v>
      </c>
      <c r="J250" s="50">
        <v>2</v>
      </c>
      <c r="K250" s="53">
        <f>Kota_otus2[[#This Row],[BWTP]]/H$345</f>
        <v>2.8920000000000001E-2</v>
      </c>
      <c r="L250" s="53">
        <f>Kota_otus2[[#This Row],[WTP]]/I$345</f>
        <v>8.0000000000000007E-5</v>
      </c>
      <c r="M250" s="53">
        <f>Kota_otus2[[#This Row],[STP]]/J$345</f>
        <v>8.0000000000000007E-5</v>
      </c>
    </row>
    <row r="251" spans="1:13" x14ac:dyDescent="0.35">
      <c r="A251" s="52">
        <v>22</v>
      </c>
      <c r="B251" s="52" t="s">
        <v>88</v>
      </c>
      <c r="C251" s="52" t="s">
        <v>114</v>
      </c>
      <c r="D251" s="52" t="s">
        <v>136</v>
      </c>
      <c r="E251" s="52" t="s">
        <v>193</v>
      </c>
      <c r="F251" s="52" t="s">
        <v>277</v>
      </c>
      <c r="G251" s="51" t="s">
        <v>264</v>
      </c>
      <c r="H251" s="50">
        <v>491</v>
      </c>
      <c r="I251" s="50">
        <v>0</v>
      </c>
      <c r="J251" s="50">
        <v>2</v>
      </c>
      <c r="K251" s="53">
        <f>Kota_otus2[[#This Row],[BWTP]]/H$345</f>
        <v>1.9640000000000001E-2</v>
      </c>
      <c r="L251" s="53">
        <f>Kota_otus2[[#This Row],[WTP]]/I$345</f>
        <v>0</v>
      </c>
      <c r="M251" s="53">
        <f>Kota_otus2[[#This Row],[STP]]/J$345</f>
        <v>8.0000000000000007E-5</v>
      </c>
    </row>
    <row r="252" spans="1:13" x14ac:dyDescent="0.35">
      <c r="A252" s="52">
        <v>31</v>
      </c>
      <c r="B252" s="52" t="s">
        <v>88</v>
      </c>
      <c r="C252" s="52" t="s">
        <v>276</v>
      </c>
      <c r="D252" s="52" t="s">
        <v>275</v>
      </c>
      <c r="E252" s="52" t="s">
        <v>274</v>
      </c>
      <c r="F252" s="52" t="s">
        <v>273</v>
      </c>
      <c r="G252" s="51" t="s">
        <v>264</v>
      </c>
      <c r="H252" s="50">
        <v>188</v>
      </c>
      <c r="I252" s="50">
        <v>151</v>
      </c>
      <c r="J252" s="50">
        <v>154</v>
      </c>
      <c r="K252" s="53">
        <f>Kota_otus2[[#This Row],[BWTP]]/H$345</f>
        <v>7.5199999999999998E-3</v>
      </c>
      <c r="L252" s="53">
        <f>Kota_otus2[[#This Row],[WTP]]/I$345</f>
        <v>6.0400000000000002E-3</v>
      </c>
      <c r="M252" s="53">
        <f>Kota_otus2[[#This Row],[STP]]/J$345</f>
        <v>6.1599999999999997E-3</v>
      </c>
    </row>
    <row r="253" spans="1:13" x14ac:dyDescent="0.35">
      <c r="A253" s="52">
        <v>42</v>
      </c>
      <c r="B253" s="52" t="s">
        <v>88</v>
      </c>
      <c r="C253" s="52" t="s">
        <v>268</v>
      </c>
      <c r="D253" s="52" t="s">
        <v>267</v>
      </c>
      <c r="E253" s="52" t="s">
        <v>266</v>
      </c>
      <c r="F253" s="52" t="s">
        <v>265</v>
      </c>
      <c r="G253" s="51" t="s">
        <v>264</v>
      </c>
      <c r="H253" s="50">
        <v>184</v>
      </c>
      <c r="I253" s="50">
        <v>148</v>
      </c>
      <c r="J253" s="50">
        <v>72</v>
      </c>
      <c r="K253" s="53">
        <f>Kota_otus2[[#This Row],[BWTP]]/H$345</f>
        <v>7.3600000000000002E-3</v>
      </c>
      <c r="L253" s="53">
        <f>Kota_otus2[[#This Row],[WTP]]/I$345</f>
        <v>5.9199999999999999E-3</v>
      </c>
      <c r="M253" s="53">
        <f>Kota_otus2[[#This Row],[STP]]/J$345</f>
        <v>2.8800000000000002E-3</v>
      </c>
    </row>
    <row r="254" spans="1:13" x14ac:dyDescent="0.35">
      <c r="A254" s="52">
        <v>51</v>
      </c>
      <c r="B254" s="52" t="s">
        <v>88</v>
      </c>
      <c r="C254" s="52" t="s">
        <v>268</v>
      </c>
      <c r="D254" s="52" t="s">
        <v>267</v>
      </c>
      <c r="E254" s="52" t="s">
        <v>266</v>
      </c>
      <c r="F254" s="52" t="s">
        <v>265</v>
      </c>
      <c r="G254" s="51" t="s">
        <v>264</v>
      </c>
      <c r="H254" s="50">
        <v>113</v>
      </c>
      <c r="I254" s="50">
        <v>61</v>
      </c>
      <c r="J254" s="50">
        <v>86</v>
      </c>
      <c r="K254" s="53">
        <f>Kota_otus2[[#This Row],[BWTP]]/H$345</f>
        <v>4.5199999999999997E-3</v>
      </c>
      <c r="L254" s="53">
        <f>Kota_otus2[[#This Row],[WTP]]/I$345</f>
        <v>2.4399999999999999E-3</v>
      </c>
      <c r="M254" s="53">
        <f>Kota_otus2[[#This Row],[STP]]/J$345</f>
        <v>3.4399999999999999E-3</v>
      </c>
    </row>
    <row r="255" spans="1:13" x14ac:dyDescent="0.35">
      <c r="A255" s="52">
        <v>64</v>
      </c>
      <c r="B255" s="52" t="s">
        <v>88</v>
      </c>
      <c r="C255" s="52" t="s">
        <v>272</v>
      </c>
      <c r="D255" s="52" t="s">
        <v>271</v>
      </c>
      <c r="E255" s="52" t="s">
        <v>270</v>
      </c>
      <c r="F255" s="52" t="s">
        <v>269</v>
      </c>
      <c r="G255" s="51" t="s">
        <v>264</v>
      </c>
      <c r="H255" s="50">
        <v>69</v>
      </c>
      <c r="I255" s="50">
        <v>92</v>
      </c>
      <c r="J255" s="50">
        <v>92</v>
      </c>
      <c r="K255" s="53">
        <f>Kota_otus2[[#This Row],[BWTP]]/H$345</f>
        <v>2.7599999999999999E-3</v>
      </c>
      <c r="L255" s="53">
        <f>Kota_otus2[[#This Row],[WTP]]/I$345</f>
        <v>3.6800000000000001E-3</v>
      </c>
      <c r="M255" s="53">
        <f>Kota_otus2[[#This Row],[STP]]/J$345</f>
        <v>3.6800000000000001E-3</v>
      </c>
    </row>
    <row r="256" spans="1:13" x14ac:dyDescent="0.35">
      <c r="A256" s="52">
        <v>72</v>
      </c>
      <c r="B256" s="52" t="s">
        <v>88</v>
      </c>
      <c r="C256" s="52" t="s">
        <v>268</v>
      </c>
      <c r="D256" s="52" t="s">
        <v>267</v>
      </c>
      <c r="E256" s="52" t="s">
        <v>266</v>
      </c>
      <c r="F256" s="52" t="s">
        <v>265</v>
      </c>
      <c r="G256" s="51" t="s">
        <v>264</v>
      </c>
      <c r="H256" s="50">
        <v>8</v>
      </c>
      <c r="I256" s="50">
        <v>69</v>
      </c>
      <c r="J256" s="50">
        <v>105</v>
      </c>
      <c r="K256" s="53">
        <f>Kota_otus2[[#This Row],[BWTP]]/H$345</f>
        <v>3.2000000000000003E-4</v>
      </c>
      <c r="L256" s="53">
        <f>Kota_otus2[[#This Row],[WTP]]/I$345</f>
        <v>2.7599999999999999E-3</v>
      </c>
      <c r="M256" s="53">
        <f>Kota_otus2[[#This Row],[STP]]/J$345</f>
        <v>4.1999999999999997E-3</v>
      </c>
    </row>
    <row r="257" spans="1:13" x14ac:dyDescent="0.35">
      <c r="A257" s="52">
        <v>84</v>
      </c>
      <c r="B257" s="52" t="s">
        <v>88</v>
      </c>
      <c r="C257" s="52" t="s">
        <v>276</v>
      </c>
      <c r="D257" s="52" t="s">
        <v>275</v>
      </c>
      <c r="E257" s="52" t="s">
        <v>274</v>
      </c>
      <c r="F257" s="52" t="s">
        <v>273</v>
      </c>
      <c r="G257" s="51" t="s">
        <v>264</v>
      </c>
      <c r="H257" s="50">
        <v>93</v>
      </c>
      <c r="I257" s="50">
        <v>26</v>
      </c>
      <c r="J257" s="50">
        <v>41</v>
      </c>
      <c r="K257" s="53">
        <f>Kota_otus2[[#This Row],[BWTP]]/H$345</f>
        <v>3.7200000000000002E-3</v>
      </c>
      <c r="L257" s="53">
        <f>Kota_otus2[[#This Row],[WTP]]/I$345</f>
        <v>1.0399999999999999E-3</v>
      </c>
      <c r="M257" s="53">
        <f>Kota_otus2[[#This Row],[STP]]/J$345</f>
        <v>1.64E-3</v>
      </c>
    </row>
    <row r="258" spans="1:13" x14ac:dyDescent="0.35">
      <c r="A258" s="52">
        <v>100</v>
      </c>
      <c r="B258" s="52" t="s">
        <v>88</v>
      </c>
      <c r="C258" s="52" t="s">
        <v>268</v>
      </c>
      <c r="D258" s="52" t="s">
        <v>267</v>
      </c>
      <c r="E258" s="52" t="s">
        <v>266</v>
      </c>
      <c r="F258" s="52" t="s">
        <v>265</v>
      </c>
      <c r="G258" s="51" t="s">
        <v>264</v>
      </c>
      <c r="H258" s="50">
        <v>35</v>
      </c>
      <c r="I258" s="50">
        <v>44</v>
      </c>
      <c r="J258" s="50">
        <v>55</v>
      </c>
      <c r="K258" s="53">
        <f>Kota_otus2[[#This Row],[BWTP]]/H$345</f>
        <v>1.4E-3</v>
      </c>
      <c r="L258" s="53">
        <f>Kota_otus2[[#This Row],[WTP]]/I$345</f>
        <v>1.7600000000000001E-3</v>
      </c>
      <c r="M258" s="53">
        <f>Kota_otus2[[#This Row],[STP]]/J$345</f>
        <v>2.2000000000000001E-3</v>
      </c>
    </row>
    <row r="259" spans="1:13" x14ac:dyDescent="0.35">
      <c r="A259" s="52">
        <v>131</v>
      </c>
      <c r="B259" s="52" t="s">
        <v>88</v>
      </c>
      <c r="C259" s="52" t="s">
        <v>268</v>
      </c>
      <c r="D259" s="52" t="s">
        <v>267</v>
      </c>
      <c r="E259" s="52" t="s">
        <v>266</v>
      </c>
      <c r="F259" s="52" t="s">
        <v>265</v>
      </c>
      <c r="G259" s="51" t="s">
        <v>264</v>
      </c>
      <c r="H259" s="50">
        <v>17</v>
      </c>
      <c r="I259" s="50">
        <v>94</v>
      </c>
      <c r="J259" s="50">
        <v>8</v>
      </c>
      <c r="K259" s="53">
        <f>Kota_otus2[[#This Row],[BWTP]]/H$345</f>
        <v>6.8000000000000005E-4</v>
      </c>
      <c r="L259" s="53">
        <f>Kota_otus2[[#This Row],[WTP]]/I$345</f>
        <v>3.7599999999999999E-3</v>
      </c>
      <c r="M259" s="53">
        <f>Kota_otus2[[#This Row],[STP]]/J$345</f>
        <v>3.2000000000000003E-4</v>
      </c>
    </row>
    <row r="260" spans="1:13" x14ac:dyDescent="0.35">
      <c r="A260" s="52">
        <v>135</v>
      </c>
      <c r="B260" s="52" t="s">
        <v>88</v>
      </c>
      <c r="C260" s="52" t="s">
        <v>268</v>
      </c>
      <c r="D260" s="52" t="s">
        <v>267</v>
      </c>
      <c r="E260" s="52" t="s">
        <v>266</v>
      </c>
      <c r="F260" s="52" t="s">
        <v>265</v>
      </c>
      <c r="G260" s="51" t="s">
        <v>264</v>
      </c>
      <c r="H260" s="50">
        <v>15</v>
      </c>
      <c r="I260" s="50">
        <v>23</v>
      </c>
      <c r="J260" s="50">
        <v>46</v>
      </c>
      <c r="K260" s="53">
        <f>Kota_otus2[[#This Row],[BWTP]]/H$345</f>
        <v>5.9999999999999995E-4</v>
      </c>
      <c r="L260" s="53">
        <f>Kota_otus2[[#This Row],[WTP]]/I$345</f>
        <v>9.2000000000000003E-4</v>
      </c>
      <c r="M260" s="53">
        <f>Kota_otus2[[#This Row],[STP]]/J$345</f>
        <v>1.8400000000000001E-3</v>
      </c>
    </row>
    <row r="261" spans="1:13" x14ac:dyDescent="0.35">
      <c r="A261" s="52">
        <v>139</v>
      </c>
      <c r="B261" s="52" t="s">
        <v>88</v>
      </c>
      <c r="C261" s="52" t="s">
        <v>268</v>
      </c>
      <c r="D261" s="52" t="s">
        <v>267</v>
      </c>
      <c r="E261" s="52" t="s">
        <v>266</v>
      </c>
      <c r="F261" s="52" t="s">
        <v>265</v>
      </c>
      <c r="G261" s="51" t="s">
        <v>264</v>
      </c>
      <c r="H261" s="50">
        <v>0</v>
      </c>
      <c r="I261" s="50">
        <v>91</v>
      </c>
      <c r="J261" s="50">
        <v>0</v>
      </c>
      <c r="K261" s="53">
        <f>Kota_otus2[[#This Row],[BWTP]]/H$345</f>
        <v>0</v>
      </c>
      <c r="L261" s="53">
        <f>Kota_otus2[[#This Row],[WTP]]/I$345</f>
        <v>3.64E-3</v>
      </c>
      <c r="M261" s="53">
        <f>Kota_otus2[[#This Row],[STP]]/J$345</f>
        <v>0</v>
      </c>
    </row>
    <row r="262" spans="1:13" x14ac:dyDescent="0.35">
      <c r="A262" s="52">
        <v>167</v>
      </c>
      <c r="B262" s="52" t="s">
        <v>88</v>
      </c>
      <c r="C262" s="52" t="s">
        <v>272</v>
      </c>
      <c r="D262" s="52" t="s">
        <v>271</v>
      </c>
      <c r="E262" s="52" t="s">
        <v>270</v>
      </c>
      <c r="F262" s="52" t="s">
        <v>269</v>
      </c>
      <c r="G262" s="51" t="s">
        <v>264</v>
      </c>
      <c r="H262" s="50">
        <v>63</v>
      </c>
      <c r="I262" s="50">
        <v>5</v>
      </c>
      <c r="J262" s="50">
        <v>3</v>
      </c>
      <c r="K262" s="53">
        <f>Kota_otus2[[#This Row],[BWTP]]/H$345</f>
        <v>2.5200000000000001E-3</v>
      </c>
      <c r="L262" s="53">
        <f>Kota_otus2[[#This Row],[WTP]]/I$345</f>
        <v>2.0000000000000001E-4</v>
      </c>
      <c r="M262" s="53">
        <f>Kota_otus2[[#This Row],[STP]]/J$345</f>
        <v>1.2E-4</v>
      </c>
    </row>
    <row r="263" spans="1:13" x14ac:dyDescent="0.35">
      <c r="A263" s="52">
        <v>182</v>
      </c>
      <c r="B263" s="52" t="s">
        <v>88</v>
      </c>
      <c r="C263" s="52" t="s">
        <v>268</v>
      </c>
      <c r="D263" s="52" t="s">
        <v>267</v>
      </c>
      <c r="E263" s="52" t="s">
        <v>266</v>
      </c>
      <c r="F263" s="52" t="s">
        <v>265</v>
      </c>
      <c r="G263" s="51" t="s">
        <v>264</v>
      </c>
      <c r="H263" s="50">
        <v>3</v>
      </c>
      <c r="I263" s="50">
        <v>7</v>
      </c>
      <c r="J263" s="50">
        <v>31</v>
      </c>
      <c r="K263" s="53">
        <f>Kota_otus2[[#This Row],[BWTP]]/H$345</f>
        <v>1.2E-4</v>
      </c>
      <c r="L263" s="53">
        <f>Kota_otus2[[#This Row],[WTP]]/I$345</f>
        <v>2.7999999999999998E-4</v>
      </c>
      <c r="M263" s="53">
        <f>Kota_otus2[[#This Row],[STP]]/J$345</f>
        <v>1.24E-3</v>
      </c>
    </row>
    <row r="264" spans="1:13" x14ac:dyDescent="0.35">
      <c r="A264" s="52">
        <v>208</v>
      </c>
      <c r="B264" s="52" t="s">
        <v>88</v>
      </c>
      <c r="C264" s="52" t="s">
        <v>268</v>
      </c>
      <c r="D264" s="52" t="s">
        <v>267</v>
      </c>
      <c r="E264" s="52" t="s">
        <v>266</v>
      </c>
      <c r="F264" s="52" t="s">
        <v>265</v>
      </c>
      <c r="G264" s="51" t="s">
        <v>264</v>
      </c>
      <c r="H264" s="50">
        <v>0</v>
      </c>
      <c r="I264" s="50">
        <v>43</v>
      </c>
      <c r="J264" s="50">
        <v>0</v>
      </c>
      <c r="K264" s="53">
        <f>Kota_otus2[[#This Row],[BWTP]]/H$345</f>
        <v>0</v>
      </c>
      <c r="L264" s="53">
        <f>Kota_otus2[[#This Row],[WTP]]/I$345</f>
        <v>1.72E-3</v>
      </c>
      <c r="M264" s="53">
        <f>Kota_otus2[[#This Row],[STP]]/J$345</f>
        <v>0</v>
      </c>
    </row>
    <row r="265" spans="1:13" x14ac:dyDescent="0.35">
      <c r="A265" s="52">
        <v>212</v>
      </c>
      <c r="B265" s="52" t="s">
        <v>88</v>
      </c>
      <c r="C265" s="52" t="s">
        <v>268</v>
      </c>
      <c r="D265" s="52" t="s">
        <v>267</v>
      </c>
      <c r="E265" s="52" t="s">
        <v>266</v>
      </c>
      <c r="F265" s="52" t="s">
        <v>265</v>
      </c>
      <c r="G265" s="51" t="s">
        <v>264</v>
      </c>
      <c r="H265" s="50">
        <v>2</v>
      </c>
      <c r="I265" s="50">
        <v>37</v>
      </c>
      <c r="J265" s="50">
        <v>1</v>
      </c>
      <c r="K265" s="53">
        <f>Kota_otus2[[#This Row],[BWTP]]/H$345</f>
        <v>8.0000000000000007E-5</v>
      </c>
      <c r="L265" s="53">
        <f>Kota_otus2[[#This Row],[WTP]]/I$345</f>
        <v>1.48E-3</v>
      </c>
      <c r="M265" s="53">
        <f>Kota_otus2[[#This Row],[STP]]/J$345</f>
        <v>4.0000000000000003E-5</v>
      </c>
    </row>
    <row r="266" spans="1:13" x14ac:dyDescent="0.35">
      <c r="A266" s="52">
        <v>241</v>
      </c>
      <c r="B266" s="52" t="s">
        <v>88</v>
      </c>
      <c r="C266" s="52" t="s">
        <v>268</v>
      </c>
      <c r="D266" s="52" t="s">
        <v>267</v>
      </c>
      <c r="E266" s="52" t="s">
        <v>266</v>
      </c>
      <c r="F266" s="52" t="s">
        <v>265</v>
      </c>
      <c r="G266" s="51" t="s">
        <v>264</v>
      </c>
      <c r="H266" s="50">
        <v>9</v>
      </c>
      <c r="I266" s="50">
        <v>21</v>
      </c>
      <c r="J266" s="50">
        <v>9</v>
      </c>
      <c r="K266" s="53">
        <f>Kota_otus2[[#This Row],[BWTP]]/H$345</f>
        <v>3.6000000000000002E-4</v>
      </c>
      <c r="L266" s="53">
        <f>Kota_otus2[[#This Row],[WTP]]/I$345</f>
        <v>8.4000000000000003E-4</v>
      </c>
      <c r="M266" s="53">
        <f>Kota_otus2[[#This Row],[STP]]/J$345</f>
        <v>3.6000000000000002E-4</v>
      </c>
    </row>
    <row r="267" spans="1:13" x14ac:dyDescent="0.35">
      <c r="A267" s="52">
        <v>261</v>
      </c>
      <c r="B267" s="52" t="s">
        <v>88</v>
      </c>
      <c r="C267" s="52" t="s">
        <v>268</v>
      </c>
      <c r="D267" s="52" t="s">
        <v>267</v>
      </c>
      <c r="E267" s="52" t="s">
        <v>266</v>
      </c>
      <c r="F267" s="52" t="s">
        <v>265</v>
      </c>
      <c r="G267" s="51" t="s">
        <v>264</v>
      </c>
      <c r="H267" s="50">
        <v>19</v>
      </c>
      <c r="I267" s="50">
        <v>3</v>
      </c>
      <c r="J267" s="50">
        <v>21</v>
      </c>
      <c r="K267" s="53">
        <f>Kota_otus2[[#This Row],[BWTP]]/H$345</f>
        <v>7.6000000000000004E-4</v>
      </c>
      <c r="L267" s="53">
        <f>Kota_otus2[[#This Row],[WTP]]/I$345</f>
        <v>1.2E-4</v>
      </c>
      <c r="M267" s="53">
        <f>Kota_otus2[[#This Row],[STP]]/J$345</f>
        <v>8.4000000000000003E-4</v>
      </c>
    </row>
    <row r="268" spans="1:13" x14ac:dyDescent="0.35">
      <c r="A268" s="52">
        <v>266</v>
      </c>
      <c r="B268" s="52" t="s">
        <v>88</v>
      </c>
      <c r="C268" s="52" t="s">
        <v>268</v>
      </c>
      <c r="D268" s="52" t="s">
        <v>267</v>
      </c>
      <c r="E268" s="52" t="s">
        <v>266</v>
      </c>
      <c r="F268" s="52" t="s">
        <v>265</v>
      </c>
      <c r="G268" s="51" t="s">
        <v>264</v>
      </c>
      <c r="H268" s="50">
        <v>6</v>
      </c>
      <c r="I268" s="50">
        <v>9</v>
      </c>
      <c r="J268" s="50">
        <v>7</v>
      </c>
      <c r="K268" s="53">
        <f>Kota_otus2[[#This Row],[BWTP]]/H$345</f>
        <v>2.4000000000000001E-4</v>
      </c>
      <c r="L268" s="53">
        <f>Kota_otus2[[#This Row],[WTP]]/I$345</f>
        <v>3.6000000000000002E-4</v>
      </c>
      <c r="M268" s="53">
        <f>Kota_otus2[[#This Row],[STP]]/J$345</f>
        <v>2.7999999999999998E-4</v>
      </c>
    </row>
    <row r="269" spans="1:13" x14ac:dyDescent="0.35">
      <c r="A269" s="52">
        <v>307</v>
      </c>
      <c r="B269" s="52" t="s">
        <v>88</v>
      </c>
      <c r="C269" s="52" t="s">
        <v>268</v>
      </c>
      <c r="D269" s="52" t="s">
        <v>267</v>
      </c>
      <c r="E269" s="52" t="s">
        <v>266</v>
      </c>
      <c r="F269" s="52" t="s">
        <v>265</v>
      </c>
      <c r="G269" s="51" t="s">
        <v>264</v>
      </c>
      <c r="H269" s="50">
        <v>0</v>
      </c>
      <c r="I269" s="50">
        <v>23</v>
      </c>
      <c r="J269" s="50">
        <v>5</v>
      </c>
      <c r="K269" s="53">
        <f>Kota_otus2[[#This Row],[BWTP]]/H$345</f>
        <v>0</v>
      </c>
      <c r="L269" s="53">
        <f>Kota_otus2[[#This Row],[WTP]]/I$345</f>
        <v>9.2000000000000003E-4</v>
      </c>
      <c r="M269" s="53">
        <f>Kota_otus2[[#This Row],[STP]]/J$345</f>
        <v>2.0000000000000001E-4</v>
      </c>
    </row>
    <row r="270" spans="1:13" x14ac:dyDescent="0.35">
      <c r="A270" s="52">
        <v>302</v>
      </c>
      <c r="B270" s="52" t="s">
        <v>88</v>
      </c>
      <c r="C270" s="52" t="s">
        <v>97</v>
      </c>
      <c r="D270" s="52" t="s">
        <v>261</v>
      </c>
      <c r="E270" s="52" t="s">
        <v>260</v>
      </c>
      <c r="F270" s="52" t="s">
        <v>263</v>
      </c>
      <c r="G270" s="51" t="s">
        <v>262</v>
      </c>
      <c r="H270" s="50">
        <v>30</v>
      </c>
      <c r="I270" s="50">
        <v>1</v>
      </c>
      <c r="J270" s="50">
        <v>11</v>
      </c>
      <c r="K270" s="53">
        <f>Kota_otus2[[#This Row],[BWTP]]/H$345</f>
        <v>1.1999999999999999E-3</v>
      </c>
      <c r="L270" s="53">
        <f>Kota_otus2[[#This Row],[WTP]]/I$345</f>
        <v>4.0000000000000003E-5</v>
      </c>
      <c r="M270" s="53">
        <f>Kota_otus2[[#This Row],[STP]]/J$345</f>
        <v>4.4000000000000002E-4</v>
      </c>
    </row>
    <row r="271" spans="1:13" x14ac:dyDescent="0.35">
      <c r="A271" s="52">
        <v>89</v>
      </c>
      <c r="B271" s="52" t="s">
        <v>88</v>
      </c>
      <c r="C271" s="52" t="s">
        <v>97</v>
      </c>
      <c r="D271" s="52" t="s">
        <v>261</v>
      </c>
      <c r="E271" s="52" t="s">
        <v>260</v>
      </c>
      <c r="F271" s="52" t="s">
        <v>259</v>
      </c>
      <c r="G271" s="51" t="s">
        <v>258</v>
      </c>
      <c r="H271" s="50">
        <v>99</v>
      </c>
      <c r="I271" s="50">
        <v>10</v>
      </c>
      <c r="J271" s="50">
        <v>16</v>
      </c>
      <c r="K271" s="53">
        <f>Kota_otus2[[#This Row],[BWTP]]/H$345</f>
        <v>3.96E-3</v>
      </c>
      <c r="L271" s="53">
        <f>Kota_otus2[[#This Row],[WTP]]/I$345</f>
        <v>4.0000000000000002E-4</v>
      </c>
      <c r="M271" s="53">
        <f>Kota_otus2[[#This Row],[STP]]/J$345</f>
        <v>6.4000000000000005E-4</v>
      </c>
    </row>
    <row r="272" spans="1:13" x14ac:dyDescent="0.35">
      <c r="A272" s="52">
        <v>191</v>
      </c>
      <c r="B272" s="52" t="s">
        <v>88</v>
      </c>
      <c r="C272" s="52" t="s">
        <v>97</v>
      </c>
      <c r="D272" s="52" t="s">
        <v>261</v>
      </c>
      <c r="E272" s="52" t="s">
        <v>260</v>
      </c>
      <c r="F272" s="52" t="s">
        <v>259</v>
      </c>
      <c r="G272" s="51" t="s">
        <v>258</v>
      </c>
      <c r="H272" s="50">
        <v>46</v>
      </c>
      <c r="I272" s="50">
        <v>7</v>
      </c>
      <c r="J272" s="50">
        <v>1</v>
      </c>
      <c r="K272" s="53">
        <f>Kota_otus2[[#This Row],[BWTP]]/H$345</f>
        <v>1.8400000000000001E-3</v>
      </c>
      <c r="L272" s="53">
        <f>Kota_otus2[[#This Row],[WTP]]/I$345</f>
        <v>2.7999999999999998E-4</v>
      </c>
      <c r="M272" s="53">
        <f>Kota_otus2[[#This Row],[STP]]/J$345</f>
        <v>4.0000000000000003E-5</v>
      </c>
    </row>
    <row r="273" spans="1:13" x14ac:dyDescent="0.35">
      <c r="A273" s="52">
        <v>240</v>
      </c>
      <c r="B273" s="52" t="s">
        <v>88</v>
      </c>
      <c r="C273" s="52" t="s">
        <v>97</v>
      </c>
      <c r="D273" s="52" t="s">
        <v>261</v>
      </c>
      <c r="E273" s="52" t="s">
        <v>260</v>
      </c>
      <c r="F273" s="52" t="s">
        <v>259</v>
      </c>
      <c r="G273" s="51" t="s">
        <v>258</v>
      </c>
      <c r="H273" s="50">
        <v>23</v>
      </c>
      <c r="I273" s="50">
        <v>3</v>
      </c>
      <c r="J273" s="50">
        <v>6</v>
      </c>
      <c r="K273" s="53">
        <f>Kota_otus2[[#This Row],[BWTP]]/H$345</f>
        <v>9.2000000000000003E-4</v>
      </c>
      <c r="L273" s="53">
        <f>Kota_otus2[[#This Row],[WTP]]/I$345</f>
        <v>1.2E-4</v>
      </c>
      <c r="M273" s="53">
        <f>Kota_otus2[[#This Row],[STP]]/J$345</f>
        <v>2.4000000000000001E-4</v>
      </c>
    </row>
    <row r="274" spans="1:13" x14ac:dyDescent="0.35">
      <c r="A274" s="52">
        <v>260</v>
      </c>
      <c r="B274" s="52" t="s">
        <v>88</v>
      </c>
      <c r="C274" s="52" t="s">
        <v>97</v>
      </c>
      <c r="D274" s="52" t="s">
        <v>261</v>
      </c>
      <c r="E274" s="52" t="s">
        <v>260</v>
      </c>
      <c r="F274" s="52" t="s">
        <v>259</v>
      </c>
      <c r="G274" s="51" t="s">
        <v>258</v>
      </c>
      <c r="H274" s="50">
        <v>23</v>
      </c>
      <c r="I274" s="50">
        <v>6</v>
      </c>
      <c r="J274" s="50">
        <v>1</v>
      </c>
      <c r="K274" s="53">
        <f>Kota_otus2[[#This Row],[BWTP]]/H$345</f>
        <v>9.2000000000000003E-4</v>
      </c>
      <c r="L274" s="53">
        <f>Kota_otus2[[#This Row],[WTP]]/I$345</f>
        <v>2.4000000000000001E-4</v>
      </c>
      <c r="M274" s="53">
        <f>Kota_otus2[[#This Row],[STP]]/J$345</f>
        <v>4.0000000000000003E-5</v>
      </c>
    </row>
    <row r="275" spans="1:13" x14ac:dyDescent="0.35">
      <c r="A275" s="52">
        <v>2</v>
      </c>
      <c r="B275" s="52" t="s">
        <v>88</v>
      </c>
      <c r="C275" s="52" t="s">
        <v>146</v>
      </c>
      <c r="D275" s="52" t="s">
        <v>145</v>
      </c>
      <c r="E275" s="52" t="s">
        <v>144</v>
      </c>
      <c r="F275" s="52" t="s">
        <v>204</v>
      </c>
      <c r="H275" s="50">
        <v>1496</v>
      </c>
      <c r="I275" s="50">
        <v>258</v>
      </c>
      <c r="J275" s="50">
        <v>767</v>
      </c>
      <c r="K275" s="53">
        <f>Kota_otus2[[#This Row],[BWTP]]/H$345</f>
        <v>5.9839999999999997E-2</v>
      </c>
      <c r="L275" s="53">
        <f>Kota_otus2[[#This Row],[WTP]]/I$345</f>
        <v>1.0319999999999999E-2</v>
      </c>
      <c r="M275" s="53">
        <f>Kota_otus2[[#This Row],[STP]]/J$345</f>
        <v>3.0679999999999999E-2</v>
      </c>
    </row>
    <row r="276" spans="1:13" x14ac:dyDescent="0.35">
      <c r="A276" s="52">
        <v>4</v>
      </c>
      <c r="B276" s="52" t="s">
        <v>88</v>
      </c>
      <c r="C276" s="52" t="s">
        <v>257</v>
      </c>
      <c r="D276" s="52" t="s">
        <v>256</v>
      </c>
      <c r="E276" s="52" t="s">
        <v>255</v>
      </c>
      <c r="F276" s="52" t="s">
        <v>254</v>
      </c>
      <c r="H276" s="50">
        <v>558</v>
      </c>
      <c r="I276" s="50">
        <v>92</v>
      </c>
      <c r="J276" s="50">
        <v>1532</v>
      </c>
      <c r="K276" s="53">
        <f>Kota_otus2[[#This Row],[BWTP]]/H$345</f>
        <v>2.232E-2</v>
      </c>
      <c r="L276" s="53">
        <f>Kota_otus2[[#This Row],[WTP]]/I$345</f>
        <v>3.6800000000000001E-3</v>
      </c>
      <c r="M276" s="53">
        <f>Kota_otus2[[#This Row],[STP]]/J$345</f>
        <v>6.1280000000000001E-2</v>
      </c>
    </row>
    <row r="277" spans="1:13" x14ac:dyDescent="0.35">
      <c r="A277" s="52">
        <v>7</v>
      </c>
      <c r="B277" s="52" t="s">
        <v>88</v>
      </c>
      <c r="C277" s="52" t="s">
        <v>114</v>
      </c>
      <c r="D277" s="52" t="s">
        <v>136</v>
      </c>
      <c r="E277" s="52" t="s">
        <v>250</v>
      </c>
      <c r="F277" s="52" t="s">
        <v>253</v>
      </c>
      <c r="H277" s="50">
        <v>476</v>
      </c>
      <c r="I277" s="50">
        <v>1003</v>
      </c>
      <c r="J277" s="50">
        <v>173</v>
      </c>
      <c r="K277" s="53">
        <f>Kota_otus2[[#This Row],[BWTP]]/H$345</f>
        <v>1.9040000000000001E-2</v>
      </c>
      <c r="L277" s="53">
        <f>Kota_otus2[[#This Row],[WTP]]/I$345</f>
        <v>4.0120000000000003E-2</v>
      </c>
      <c r="M277" s="53">
        <f>Kota_otus2[[#This Row],[STP]]/J$345</f>
        <v>6.9199999999999999E-3</v>
      </c>
    </row>
    <row r="278" spans="1:13" x14ac:dyDescent="0.35">
      <c r="A278" s="52">
        <v>9</v>
      </c>
      <c r="B278" s="52" t="s">
        <v>88</v>
      </c>
      <c r="C278" s="52" t="s">
        <v>114</v>
      </c>
      <c r="D278" s="52" t="s">
        <v>136</v>
      </c>
      <c r="E278" s="52" t="s">
        <v>252</v>
      </c>
      <c r="F278" s="52" t="s">
        <v>251</v>
      </c>
      <c r="H278" s="50">
        <v>324</v>
      </c>
      <c r="I278" s="50">
        <v>303</v>
      </c>
      <c r="J278" s="50">
        <v>581</v>
      </c>
      <c r="K278" s="53">
        <f>Kota_otus2[[#This Row],[BWTP]]/H$345</f>
        <v>1.2959999999999999E-2</v>
      </c>
      <c r="L278" s="53">
        <f>Kota_otus2[[#This Row],[WTP]]/I$345</f>
        <v>1.2120000000000001E-2</v>
      </c>
      <c r="M278" s="53">
        <f>Kota_otus2[[#This Row],[STP]]/J$345</f>
        <v>2.324E-2</v>
      </c>
    </row>
    <row r="279" spans="1:13" x14ac:dyDescent="0.35">
      <c r="A279" s="52">
        <v>14</v>
      </c>
      <c r="B279" s="52" t="s">
        <v>88</v>
      </c>
      <c r="C279" s="52" t="s">
        <v>114</v>
      </c>
      <c r="D279" s="52" t="s">
        <v>136</v>
      </c>
      <c r="E279" s="52" t="s">
        <v>250</v>
      </c>
      <c r="F279" s="52" t="s">
        <v>249</v>
      </c>
      <c r="H279" s="50">
        <v>357</v>
      </c>
      <c r="I279" s="50">
        <v>198</v>
      </c>
      <c r="J279" s="50">
        <v>219</v>
      </c>
      <c r="K279" s="53">
        <f>Kota_otus2[[#This Row],[BWTP]]/H$345</f>
        <v>1.4279999999999999E-2</v>
      </c>
      <c r="L279" s="53">
        <f>Kota_otus2[[#This Row],[WTP]]/I$345</f>
        <v>7.92E-3</v>
      </c>
      <c r="M279" s="53">
        <f>Kota_otus2[[#This Row],[STP]]/J$345</f>
        <v>8.7600000000000004E-3</v>
      </c>
    </row>
    <row r="280" spans="1:13" x14ac:dyDescent="0.35">
      <c r="A280" s="52">
        <v>15</v>
      </c>
      <c r="B280" s="52" t="s">
        <v>88</v>
      </c>
      <c r="C280" s="52" t="s">
        <v>114</v>
      </c>
      <c r="D280" s="52" t="s">
        <v>136</v>
      </c>
      <c r="E280" s="52" t="s">
        <v>248</v>
      </c>
      <c r="F280" s="52" t="s">
        <v>247</v>
      </c>
      <c r="H280" s="50">
        <v>599</v>
      </c>
      <c r="I280" s="50">
        <v>158</v>
      </c>
      <c r="J280" s="50">
        <v>29</v>
      </c>
      <c r="K280" s="53">
        <f>Kota_otus2[[#This Row],[BWTP]]/H$345</f>
        <v>2.3959999999999999E-2</v>
      </c>
      <c r="L280" s="53">
        <f>Kota_otus2[[#This Row],[WTP]]/I$345</f>
        <v>6.3200000000000001E-3</v>
      </c>
      <c r="M280" s="53">
        <f>Kota_otus2[[#This Row],[STP]]/J$345</f>
        <v>1.16E-3</v>
      </c>
    </row>
    <row r="281" spans="1:13" x14ac:dyDescent="0.35">
      <c r="A281" s="52">
        <v>24</v>
      </c>
      <c r="B281" s="52" t="s">
        <v>211</v>
      </c>
      <c r="C281" s="52" t="s">
        <v>246</v>
      </c>
      <c r="D281" s="52" t="s">
        <v>245</v>
      </c>
      <c r="E281" s="52" t="s">
        <v>244</v>
      </c>
      <c r="H281" s="50">
        <v>274</v>
      </c>
      <c r="I281" s="50">
        <v>104</v>
      </c>
      <c r="J281" s="50">
        <v>90</v>
      </c>
      <c r="K281" s="53">
        <f>Kota_otus2[[#This Row],[BWTP]]/H$345</f>
        <v>1.0959999999999999E-2</v>
      </c>
      <c r="L281" s="53">
        <f>Kota_otus2[[#This Row],[WTP]]/I$345</f>
        <v>4.1599999999999996E-3</v>
      </c>
      <c r="M281" s="53">
        <f>Kota_otus2[[#This Row],[STP]]/J$345</f>
        <v>3.5999999999999999E-3</v>
      </c>
    </row>
    <row r="282" spans="1:13" x14ac:dyDescent="0.35">
      <c r="A282" s="52">
        <v>28</v>
      </c>
      <c r="B282" s="52" t="s">
        <v>88</v>
      </c>
      <c r="C282" s="52" t="s">
        <v>165</v>
      </c>
      <c r="D282" s="52" t="s">
        <v>243</v>
      </c>
      <c r="H282" s="50">
        <v>192</v>
      </c>
      <c r="I282" s="50">
        <v>143</v>
      </c>
      <c r="J282" s="50">
        <v>119</v>
      </c>
      <c r="K282" s="53">
        <f>Kota_otus2[[#This Row],[BWTP]]/H$345</f>
        <v>7.6800000000000002E-3</v>
      </c>
      <c r="L282" s="53">
        <f>Kota_otus2[[#This Row],[WTP]]/I$345</f>
        <v>5.7200000000000003E-3</v>
      </c>
      <c r="M282" s="53">
        <f>Kota_otus2[[#This Row],[STP]]/J$345</f>
        <v>4.7600000000000003E-3</v>
      </c>
    </row>
    <row r="283" spans="1:13" x14ac:dyDescent="0.35">
      <c r="A283" s="52">
        <v>32</v>
      </c>
      <c r="B283" s="52" t="s">
        <v>88</v>
      </c>
      <c r="C283" s="52" t="s">
        <v>114</v>
      </c>
      <c r="D283" s="52" t="s">
        <v>136</v>
      </c>
      <c r="E283" s="52" t="s">
        <v>242</v>
      </c>
      <c r="F283" s="52" t="s">
        <v>241</v>
      </c>
      <c r="H283" s="50">
        <v>63</v>
      </c>
      <c r="I283" s="50">
        <v>142</v>
      </c>
      <c r="J283" s="50">
        <v>213</v>
      </c>
      <c r="K283" s="53">
        <f>Kota_otus2[[#This Row],[BWTP]]/H$345</f>
        <v>2.5200000000000001E-3</v>
      </c>
      <c r="L283" s="53">
        <f>Kota_otus2[[#This Row],[WTP]]/I$345</f>
        <v>5.6800000000000002E-3</v>
      </c>
      <c r="M283" s="53">
        <f>Kota_otus2[[#This Row],[STP]]/J$345</f>
        <v>8.5199999999999998E-3</v>
      </c>
    </row>
    <row r="284" spans="1:13" x14ac:dyDescent="0.35">
      <c r="A284" s="52">
        <v>33</v>
      </c>
      <c r="B284" s="52" t="s">
        <v>88</v>
      </c>
      <c r="C284" s="52" t="s">
        <v>114</v>
      </c>
      <c r="D284" s="52" t="s">
        <v>136</v>
      </c>
      <c r="E284" s="52" t="s">
        <v>193</v>
      </c>
      <c r="F284" s="52" t="s">
        <v>240</v>
      </c>
      <c r="H284" s="50">
        <v>226</v>
      </c>
      <c r="I284" s="50">
        <v>80</v>
      </c>
      <c r="J284" s="50">
        <v>36</v>
      </c>
      <c r="K284" s="53">
        <f>Kota_otus2[[#This Row],[BWTP]]/H$345</f>
        <v>9.0399999999999994E-3</v>
      </c>
      <c r="L284" s="53">
        <f>Kota_otus2[[#This Row],[WTP]]/I$345</f>
        <v>3.2000000000000002E-3</v>
      </c>
      <c r="M284" s="53">
        <f>Kota_otus2[[#This Row],[STP]]/J$345</f>
        <v>1.4400000000000001E-3</v>
      </c>
    </row>
    <row r="285" spans="1:13" x14ac:dyDescent="0.35">
      <c r="A285" s="52">
        <v>35</v>
      </c>
      <c r="B285" s="52" t="s">
        <v>88</v>
      </c>
      <c r="C285" s="52" t="s">
        <v>146</v>
      </c>
      <c r="D285" s="52" t="s">
        <v>145</v>
      </c>
      <c r="E285" s="52" t="s">
        <v>144</v>
      </c>
      <c r="F285" s="52" t="s">
        <v>239</v>
      </c>
      <c r="H285" s="50">
        <v>29</v>
      </c>
      <c r="I285" s="50">
        <v>116</v>
      </c>
      <c r="J285" s="50">
        <v>355</v>
      </c>
      <c r="K285" s="53">
        <f>Kota_otus2[[#This Row],[BWTP]]/H$345</f>
        <v>1.16E-3</v>
      </c>
      <c r="L285" s="53">
        <f>Kota_otus2[[#This Row],[WTP]]/I$345</f>
        <v>4.64E-3</v>
      </c>
      <c r="M285" s="53">
        <f>Kota_otus2[[#This Row],[STP]]/J$345</f>
        <v>1.4200000000000001E-2</v>
      </c>
    </row>
    <row r="286" spans="1:13" x14ac:dyDescent="0.35">
      <c r="A286" s="52">
        <v>37</v>
      </c>
      <c r="B286" s="52" t="s">
        <v>88</v>
      </c>
      <c r="C286" s="52" t="s">
        <v>114</v>
      </c>
      <c r="D286" s="52" t="s">
        <v>136</v>
      </c>
      <c r="E286" s="52" t="s">
        <v>238</v>
      </c>
      <c r="F286" s="52" t="s">
        <v>237</v>
      </c>
      <c r="H286" s="50">
        <v>6</v>
      </c>
      <c r="I286" s="50">
        <v>327</v>
      </c>
      <c r="J286" s="50">
        <v>63</v>
      </c>
      <c r="K286" s="53">
        <f>Kota_otus2[[#This Row],[BWTP]]/H$345</f>
        <v>2.4000000000000001E-4</v>
      </c>
      <c r="L286" s="53">
        <f>Kota_otus2[[#This Row],[WTP]]/I$345</f>
        <v>1.308E-2</v>
      </c>
      <c r="M286" s="53">
        <f>Kota_otus2[[#This Row],[STP]]/J$345</f>
        <v>2.5200000000000001E-3</v>
      </c>
    </row>
    <row r="287" spans="1:13" x14ac:dyDescent="0.35">
      <c r="A287" s="52">
        <v>39</v>
      </c>
      <c r="B287" s="52" t="s">
        <v>88</v>
      </c>
      <c r="C287" s="52" t="s">
        <v>114</v>
      </c>
      <c r="D287" s="52" t="s">
        <v>136</v>
      </c>
      <c r="E287" s="52" t="s">
        <v>236</v>
      </c>
      <c r="F287" s="52" t="s">
        <v>235</v>
      </c>
      <c r="H287" s="50">
        <v>246</v>
      </c>
      <c r="I287" s="50">
        <v>30</v>
      </c>
      <c r="J287" s="50">
        <v>49</v>
      </c>
      <c r="K287" s="53">
        <f>Kota_otus2[[#This Row],[BWTP]]/H$345</f>
        <v>9.8399999999999998E-3</v>
      </c>
      <c r="L287" s="53">
        <f>Kota_otus2[[#This Row],[WTP]]/I$345</f>
        <v>1.1999999999999999E-3</v>
      </c>
      <c r="M287" s="53">
        <f>Kota_otus2[[#This Row],[STP]]/J$345</f>
        <v>1.9599999999999999E-3</v>
      </c>
    </row>
    <row r="288" spans="1:13" x14ac:dyDescent="0.35">
      <c r="A288" s="52">
        <v>41</v>
      </c>
      <c r="B288" s="52" t="s">
        <v>88</v>
      </c>
      <c r="C288" s="52" t="s">
        <v>107</v>
      </c>
      <c r="D288" s="52" t="s">
        <v>106</v>
      </c>
      <c r="E288" s="52" t="s">
        <v>234</v>
      </c>
      <c r="F288" s="52" t="s">
        <v>233</v>
      </c>
      <c r="H288" s="50">
        <v>9</v>
      </c>
      <c r="I288" s="50">
        <v>75</v>
      </c>
      <c r="J288" s="50">
        <v>318</v>
      </c>
      <c r="K288" s="53">
        <f>Kota_otus2[[#This Row],[BWTP]]/H$345</f>
        <v>3.6000000000000002E-4</v>
      </c>
      <c r="L288" s="53">
        <f>Kota_otus2[[#This Row],[WTP]]/I$345</f>
        <v>3.0000000000000001E-3</v>
      </c>
      <c r="M288" s="53">
        <f>Kota_otus2[[#This Row],[STP]]/J$345</f>
        <v>1.272E-2</v>
      </c>
    </row>
    <row r="289" spans="1:13" x14ac:dyDescent="0.35">
      <c r="A289" s="52">
        <v>45</v>
      </c>
      <c r="B289" s="52" t="s">
        <v>88</v>
      </c>
      <c r="C289" s="52" t="s">
        <v>114</v>
      </c>
      <c r="D289" s="52" t="s">
        <v>136</v>
      </c>
      <c r="E289" s="52" t="s">
        <v>232</v>
      </c>
      <c r="F289" s="52" t="s">
        <v>231</v>
      </c>
      <c r="H289" s="50">
        <v>163</v>
      </c>
      <c r="I289" s="50">
        <v>21</v>
      </c>
      <c r="J289" s="50">
        <v>93</v>
      </c>
      <c r="K289" s="53">
        <f>Kota_otus2[[#This Row],[BWTP]]/H$345</f>
        <v>6.5199999999999998E-3</v>
      </c>
      <c r="L289" s="53">
        <f>Kota_otus2[[#This Row],[WTP]]/I$345</f>
        <v>8.4000000000000003E-4</v>
      </c>
      <c r="M289" s="53">
        <f>Kota_otus2[[#This Row],[STP]]/J$345</f>
        <v>3.7200000000000002E-3</v>
      </c>
    </row>
    <row r="290" spans="1:13" x14ac:dyDescent="0.35">
      <c r="A290" s="52">
        <v>48</v>
      </c>
      <c r="B290" s="52" t="s">
        <v>88</v>
      </c>
      <c r="C290" s="52" t="s">
        <v>172</v>
      </c>
      <c r="D290" s="52" t="s">
        <v>171</v>
      </c>
      <c r="E290" s="52" t="s">
        <v>170</v>
      </c>
      <c r="F290" s="52" t="s">
        <v>230</v>
      </c>
      <c r="H290" s="50">
        <v>72</v>
      </c>
      <c r="I290" s="50">
        <v>171</v>
      </c>
      <c r="J290" s="50">
        <v>98</v>
      </c>
      <c r="K290" s="53">
        <f>Kota_otus2[[#This Row],[BWTP]]/H$345</f>
        <v>2.8800000000000002E-3</v>
      </c>
      <c r="L290" s="53">
        <f>Kota_otus2[[#This Row],[WTP]]/I$345</f>
        <v>6.8399999999999997E-3</v>
      </c>
      <c r="M290" s="53">
        <f>Kota_otus2[[#This Row],[STP]]/J$345</f>
        <v>3.9199999999999999E-3</v>
      </c>
    </row>
    <row r="291" spans="1:13" x14ac:dyDescent="0.35">
      <c r="A291" s="52">
        <v>50</v>
      </c>
      <c r="B291" s="52" t="s">
        <v>88</v>
      </c>
      <c r="C291" s="52" t="s">
        <v>114</v>
      </c>
      <c r="D291" s="52" t="s">
        <v>136</v>
      </c>
      <c r="E291" s="52" t="s">
        <v>229</v>
      </c>
      <c r="F291" s="52" t="s">
        <v>228</v>
      </c>
      <c r="H291" s="50">
        <v>35</v>
      </c>
      <c r="I291" s="50">
        <v>89</v>
      </c>
      <c r="J291" s="50">
        <v>222</v>
      </c>
      <c r="K291" s="53">
        <f>Kota_otus2[[#This Row],[BWTP]]/H$345</f>
        <v>1.4E-3</v>
      </c>
      <c r="L291" s="53">
        <f>Kota_otus2[[#This Row],[WTP]]/I$345</f>
        <v>3.5599999999999998E-3</v>
      </c>
      <c r="M291" s="53">
        <f>Kota_otus2[[#This Row],[STP]]/J$345</f>
        <v>8.8800000000000007E-3</v>
      </c>
    </row>
    <row r="292" spans="1:13" x14ac:dyDescent="0.35">
      <c r="A292" s="52">
        <v>54</v>
      </c>
      <c r="B292" s="52" t="s">
        <v>88</v>
      </c>
      <c r="C292" s="52" t="s">
        <v>146</v>
      </c>
      <c r="D292" s="52" t="s">
        <v>145</v>
      </c>
      <c r="E292" s="52" t="s">
        <v>144</v>
      </c>
      <c r="F292" s="52" t="s">
        <v>227</v>
      </c>
      <c r="H292" s="50">
        <v>237</v>
      </c>
      <c r="I292" s="50">
        <v>50</v>
      </c>
      <c r="J292" s="50">
        <v>70</v>
      </c>
      <c r="K292" s="53">
        <f>Kota_otus2[[#This Row],[BWTP]]/H$345</f>
        <v>9.4800000000000006E-3</v>
      </c>
      <c r="L292" s="53">
        <f>Kota_otus2[[#This Row],[WTP]]/I$345</f>
        <v>2E-3</v>
      </c>
      <c r="M292" s="53">
        <f>Kota_otus2[[#This Row],[STP]]/J$345</f>
        <v>2.8E-3</v>
      </c>
    </row>
    <row r="293" spans="1:13" x14ac:dyDescent="0.35">
      <c r="A293" s="52">
        <v>56</v>
      </c>
      <c r="B293" s="52" t="s">
        <v>88</v>
      </c>
      <c r="C293" s="52" t="s">
        <v>226</v>
      </c>
      <c r="D293" s="52" t="s">
        <v>225</v>
      </c>
      <c r="H293" s="50">
        <v>166</v>
      </c>
      <c r="I293" s="50">
        <v>31</v>
      </c>
      <c r="J293" s="50">
        <v>86</v>
      </c>
      <c r="K293" s="53">
        <f>Kota_otus2[[#This Row],[BWTP]]/H$345</f>
        <v>6.6400000000000001E-3</v>
      </c>
      <c r="L293" s="53">
        <f>Kota_otus2[[#This Row],[WTP]]/I$345</f>
        <v>1.24E-3</v>
      </c>
      <c r="M293" s="53">
        <f>Kota_otus2[[#This Row],[STP]]/J$345</f>
        <v>3.4399999999999999E-3</v>
      </c>
    </row>
    <row r="294" spans="1:13" x14ac:dyDescent="0.35">
      <c r="A294" s="52">
        <v>58</v>
      </c>
      <c r="B294" s="52" t="s">
        <v>88</v>
      </c>
      <c r="C294" s="52" t="s">
        <v>114</v>
      </c>
      <c r="D294" s="52" t="s">
        <v>136</v>
      </c>
      <c r="E294" s="52" t="s">
        <v>224</v>
      </c>
      <c r="F294" s="52" t="s">
        <v>223</v>
      </c>
      <c r="H294" s="50">
        <v>125</v>
      </c>
      <c r="I294" s="50">
        <v>58</v>
      </c>
      <c r="J294" s="50">
        <v>58</v>
      </c>
      <c r="K294" s="53">
        <f>Kota_otus2[[#This Row],[BWTP]]/H$345</f>
        <v>5.0000000000000001E-3</v>
      </c>
      <c r="L294" s="53">
        <f>Kota_otus2[[#This Row],[WTP]]/I$345</f>
        <v>2.32E-3</v>
      </c>
      <c r="M294" s="53">
        <f>Kota_otus2[[#This Row],[STP]]/J$345</f>
        <v>2.32E-3</v>
      </c>
    </row>
    <row r="295" spans="1:13" x14ac:dyDescent="0.35">
      <c r="A295" s="52">
        <v>62</v>
      </c>
      <c r="B295" s="52" t="s">
        <v>88</v>
      </c>
      <c r="C295" s="52" t="s">
        <v>222</v>
      </c>
      <c r="D295" s="52" t="s">
        <v>221</v>
      </c>
      <c r="H295" s="50">
        <v>214</v>
      </c>
      <c r="I295" s="50">
        <v>0</v>
      </c>
      <c r="J295" s="50">
        <v>1</v>
      </c>
      <c r="K295" s="53">
        <f>Kota_otus2[[#This Row],[BWTP]]/H$345</f>
        <v>8.5599999999999999E-3</v>
      </c>
      <c r="L295" s="53">
        <f>Kota_otus2[[#This Row],[WTP]]/I$345</f>
        <v>0</v>
      </c>
      <c r="M295" s="53">
        <f>Kota_otus2[[#This Row],[STP]]/J$345</f>
        <v>4.0000000000000003E-5</v>
      </c>
    </row>
    <row r="296" spans="1:13" x14ac:dyDescent="0.35">
      <c r="A296" s="52">
        <v>65</v>
      </c>
      <c r="B296" s="52" t="s">
        <v>88</v>
      </c>
      <c r="C296" s="52" t="s">
        <v>146</v>
      </c>
      <c r="D296" s="52" t="s">
        <v>145</v>
      </c>
      <c r="E296" s="52" t="s">
        <v>144</v>
      </c>
      <c r="F296" s="52" t="s">
        <v>220</v>
      </c>
      <c r="H296" s="50">
        <v>171</v>
      </c>
      <c r="I296" s="50">
        <v>3</v>
      </c>
      <c r="J296" s="50">
        <v>3</v>
      </c>
      <c r="K296" s="53">
        <f>Kota_otus2[[#This Row],[BWTP]]/H$345</f>
        <v>6.8399999999999997E-3</v>
      </c>
      <c r="L296" s="53">
        <f>Kota_otus2[[#This Row],[WTP]]/I$345</f>
        <v>1.2E-4</v>
      </c>
      <c r="M296" s="53">
        <f>Kota_otus2[[#This Row],[STP]]/J$345</f>
        <v>1.2E-4</v>
      </c>
    </row>
    <row r="297" spans="1:13" x14ac:dyDescent="0.35">
      <c r="A297" s="52">
        <v>66</v>
      </c>
      <c r="B297" s="52" t="s">
        <v>88</v>
      </c>
      <c r="C297" s="52" t="s">
        <v>219</v>
      </c>
      <c r="D297" s="52" t="s">
        <v>218</v>
      </c>
      <c r="E297" s="52" t="s">
        <v>217</v>
      </c>
      <c r="F297" s="52" t="s">
        <v>216</v>
      </c>
      <c r="H297" s="50">
        <v>6</v>
      </c>
      <c r="I297" s="50">
        <v>205</v>
      </c>
      <c r="J297" s="50">
        <v>18</v>
      </c>
      <c r="K297" s="53">
        <f>Kota_otus2[[#This Row],[BWTP]]/H$345</f>
        <v>2.4000000000000001E-4</v>
      </c>
      <c r="L297" s="53">
        <f>Kota_otus2[[#This Row],[WTP]]/I$345</f>
        <v>8.2000000000000007E-3</v>
      </c>
      <c r="M297" s="53">
        <f>Kota_otus2[[#This Row],[STP]]/J$345</f>
        <v>7.2000000000000005E-4</v>
      </c>
    </row>
    <row r="298" spans="1:13" x14ac:dyDescent="0.35">
      <c r="A298" s="52">
        <v>68</v>
      </c>
      <c r="B298" s="52" t="s">
        <v>88</v>
      </c>
      <c r="C298" s="52" t="s">
        <v>215</v>
      </c>
      <c r="D298" s="52" t="s">
        <v>214</v>
      </c>
      <c r="E298" s="52" t="s">
        <v>213</v>
      </c>
      <c r="F298" s="52" t="s">
        <v>212</v>
      </c>
      <c r="H298" s="50">
        <v>51</v>
      </c>
      <c r="I298" s="50">
        <v>135</v>
      </c>
      <c r="J298" s="50">
        <v>27</v>
      </c>
      <c r="K298" s="53">
        <f>Kota_otus2[[#This Row],[BWTP]]/H$345</f>
        <v>2.0400000000000001E-3</v>
      </c>
      <c r="L298" s="53">
        <f>Kota_otus2[[#This Row],[WTP]]/I$345</f>
        <v>5.4000000000000003E-3</v>
      </c>
      <c r="M298" s="53">
        <f>Kota_otus2[[#This Row],[STP]]/J$345</f>
        <v>1.08E-3</v>
      </c>
    </row>
    <row r="299" spans="1:13" x14ac:dyDescent="0.35">
      <c r="A299" s="52">
        <v>70</v>
      </c>
      <c r="B299" s="52" t="s">
        <v>211</v>
      </c>
      <c r="C299" s="52" t="s">
        <v>210</v>
      </c>
      <c r="D299" s="52" t="s">
        <v>209</v>
      </c>
      <c r="E299" s="52" t="s">
        <v>208</v>
      </c>
      <c r="H299" s="50">
        <v>56</v>
      </c>
      <c r="I299" s="50">
        <v>77</v>
      </c>
      <c r="J299" s="50">
        <v>75</v>
      </c>
      <c r="K299" s="53">
        <f>Kota_otus2[[#This Row],[BWTP]]/H$345</f>
        <v>2.2399999999999998E-3</v>
      </c>
      <c r="L299" s="53">
        <f>Kota_otus2[[#This Row],[WTP]]/I$345</f>
        <v>3.0799999999999998E-3</v>
      </c>
      <c r="M299" s="53">
        <f>Kota_otus2[[#This Row],[STP]]/J$345</f>
        <v>3.0000000000000001E-3</v>
      </c>
    </row>
    <row r="300" spans="1:13" x14ac:dyDescent="0.35">
      <c r="A300" s="52">
        <v>76</v>
      </c>
      <c r="B300" s="52" t="s">
        <v>88</v>
      </c>
      <c r="C300" s="52" t="s">
        <v>114</v>
      </c>
      <c r="D300" s="52" t="s">
        <v>136</v>
      </c>
      <c r="E300" s="52" t="s">
        <v>193</v>
      </c>
      <c r="F300" s="52" t="s">
        <v>207</v>
      </c>
      <c r="H300" s="50">
        <v>0</v>
      </c>
      <c r="I300" s="50">
        <v>171</v>
      </c>
      <c r="J300" s="50">
        <v>8</v>
      </c>
      <c r="K300" s="53">
        <f>Kota_otus2[[#This Row],[BWTP]]/H$345</f>
        <v>0</v>
      </c>
      <c r="L300" s="53">
        <f>Kota_otus2[[#This Row],[WTP]]/I$345</f>
        <v>6.8399999999999997E-3</v>
      </c>
      <c r="M300" s="53">
        <f>Kota_otus2[[#This Row],[STP]]/J$345</f>
        <v>3.2000000000000003E-4</v>
      </c>
    </row>
    <row r="301" spans="1:13" x14ac:dyDescent="0.35">
      <c r="A301" s="52">
        <v>81</v>
      </c>
      <c r="B301" s="52" t="s">
        <v>88</v>
      </c>
      <c r="C301" s="52" t="s">
        <v>114</v>
      </c>
      <c r="D301" s="52" t="s">
        <v>136</v>
      </c>
      <c r="E301" s="52" t="s">
        <v>206</v>
      </c>
      <c r="F301" s="52" t="s">
        <v>205</v>
      </c>
      <c r="H301" s="50">
        <v>36</v>
      </c>
      <c r="I301" s="50">
        <v>85</v>
      </c>
      <c r="J301" s="50">
        <v>38</v>
      </c>
      <c r="K301" s="53">
        <f>Kota_otus2[[#This Row],[BWTP]]/H$345</f>
        <v>1.4400000000000001E-3</v>
      </c>
      <c r="L301" s="53">
        <f>Kota_otus2[[#This Row],[WTP]]/I$345</f>
        <v>3.3999999999999998E-3</v>
      </c>
      <c r="M301" s="53">
        <f>Kota_otus2[[#This Row],[STP]]/J$345</f>
        <v>1.5200000000000001E-3</v>
      </c>
    </row>
    <row r="302" spans="1:13" x14ac:dyDescent="0.35">
      <c r="A302" s="52">
        <v>90</v>
      </c>
      <c r="B302" s="52" t="s">
        <v>88</v>
      </c>
      <c r="C302" s="52" t="s">
        <v>146</v>
      </c>
      <c r="D302" s="52" t="s">
        <v>145</v>
      </c>
      <c r="E302" s="52" t="s">
        <v>144</v>
      </c>
      <c r="F302" s="52" t="s">
        <v>204</v>
      </c>
      <c r="H302" s="50">
        <v>166</v>
      </c>
      <c r="I302" s="50">
        <v>17</v>
      </c>
      <c r="J302" s="50">
        <v>3</v>
      </c>
      <c r="K302" s="53">
        <f>Kota_otus2[[#This Row],[BWTP]]/H$345</f>
        <v>6.6400000000000001E-3</v>
      </c>
      <c r="L302" s="53">
        <f>Kota_otus2[[#This Row],[WTP]]/I$345</f>
        <v>6.8000000000000005E-4</v>
      </c>
      <c r="M302" s="53">
        <f>Kota_otus2[[#This Row],[STP]]/J$345</f>
        <v>1.2E-4</v>
      </c>
    </row>
    <row r="303" spans="1:13" x14ac:dyDescent="0.35">
      <c r="A303" s="52">
        <v>91</v>
      </c>
      <c r="B303" s="52" t="s">
        <v>88</v>
      </c>
      <c r="C303" s="52" t="s">
        <v>114</v>
      </c>
      <c r="D303" s="52" t="s">
        <v>113</v>
      </c>
      <c r="E303" s="52" t="s">
        <v>203</v>
      </c>
      <c r="F303" s="52" t="s">
        <v>202</v>
      </c>
      <c r="H303" s="50">
        <v>43</v>
      </c>
      <c r="I303" s="50">
        <v>54</v>
      </c>
      <c r="J303" s="50">
        <v>33</v>
      </c>
      <c r="K303" s="53">
        <f>Kota_otus2[[#This Row],[BWTP]]/H$345</f>
        <v>1.72E-3</v>
      </c>
      <c r="L303" s="53">
        <f>Kota_otus2[[#This Row],[WTP]]/I$345</f>
        <v>2.16E-3</v>
      </c>
      <c r="M303" s="53">
        <f>Kota_otus2[[#This Row],[STP]]/J$345</f>
        <v>1.32E-3</v>
      </c>
    </row>
    <row r="304" spans="1:13" x14ac:dyDescent="0.35">
      <c r="A304" s="52">
        <v>92</v>
      </c>
      <c r="B304" s="52" t="s">
        <v>88</v>
      </c>
      <c r="C304" s="52" t="s">
        <v>201</v>
      </c>
      <c r="D304" s="52" t="s">
        <v>200</v>
      </c>
      <c r="E304" s="52" t="s">
        <v>199</v>
      </c>
      <c r="H304" s="50">
        <v>55</v>
      </c>
      <c r="I304" s="50">
        <v>54</v>
      </c>
      <c r="J304" s="50">
        <v>56</v>
      </c>
      <c r="K304" s="53">
        <f>Kota_otus2[[#This Row],[BWTP]]/H$345</f>
        <v>2.2000000000000001E-3</v>
      </c>
      <c r="L304" s="53">
        <f>Kota_otus2[[#This Row],[WTP]]/I$345</f>
        <v>2.16E-3</v>
      </c>
      <c r="M304" s="53">
        <f>Kota_otus2[[#This Row],[STP]]/J$345</f>
        <v>2.2399999999999998E-3</v>
      </c>
    </row>
    <row r="305" spans="1:13" x14ac:dyDescent="0.35">
      <c r="A305" s="52">
        <v>94</v>
      </c>
      <c r="B305" s="52" t="s">
        <v>88</v>
      </c>
      <c r="C305" s="52" t="s">
        <v>198</v>
      </c>
      <c r="D305" s="52" t="s">
        <v>197</v>
      </c>
      <c r="E305" s="52" t="s">
        <v>196</v>
      </c>
      <c r="H305" s="50">
        <v>7</v>
      </c>
      <c r="I305" s="50">
        <v>68</v>
      </c>
      <c r="J305" s="50">
        <v>59</v>
      </c>
      <c r="K305" s="53">
        <f>Kota_otus2[[#This Row],[BWTP]]/H$345</f>
        <v>2.7999999999999998E-4</v>
      </c>
      <c r="L305" s="53">
        <f>Kota_otus2[[#This Row],[WTP]]/I$345</f>
        <v>2.7200000000000002E-3</v>
      </c>
      <c r="M305" s="53">
        <f>Kota_otus2[[#This Row],[STP]]/J$345</f>
        <v>2.3600000000000001E-3</v>
      </c>
    </row>
    <row r="306" spans="1:13" x14ac:dyDescent="0.35">
      <c r="A306" s="52">
        <v>99</v>
      </c>
      <c r="B306" s="52" t="s">
        <v>88</v>
      </c>
      <c r="C306" s="52" t="s">
        <v>114</v>
      </c>
      <c r="D306" s="52" t="s">
        <v>136</v>
      </c>
      <c r="E306" s="52" t="s">
        <v>195</v>
      </c>
      <c r="F306" s="52" t="s">
        <v>194</v>
      </c>
      <c r="H306" s="50">
        <v>3</v>
      </c>
      <c r="I306" s="50">
        <v>22</v>
      </c>
      <c r="J306" s="50">
        <v>107</v>
      </c>
      <c r="K306" s="53">
        <f>Kota_otus2[[#This Row],[BWTP]]/H$345</f>
        <v>1.2E-4</v>
      </c>
      <c r="L306" s="53">
        <f>Kota_otus2[[#This Row],[WTP]]/I$345</f>
        <v>8.8000000000000003E-4</v>
      </c>
      <c r="M306" s="53">
        <f>Kota_otus2[[#This Row],[STP]]/J$345</f>
        <v>4.28E-3</v>
      </c>
    </row>
    <row r="307" spans="1:13" x14ac:dyDescent="0.35">
      <c r="A307" s="52">
        <v>105</v>
      </c>
      <c r="B307" s="52" t="s">
        <v>88</v>
      </c>
      <c r="C307" s="52" t="s">
        <v>114</v>
      </c>
      <c r="D307" s="52" t="s">
        <v>136</v>
      </c>
      <c r="E307" s="52" t="s">
        <v>193</v>
      </c>
      <c r="F307" s="52" t="s">
        <v>192</v>
      </c>
      <c r="H307" s="50">
        <v>11</v>
      </c>
      <c r="I307" s="50">
        <v>65</v>
      </c>
      <c r="J307" s="50">
        <v>84</v>
      </c>
      <c r="K307" s="53">
        <f>Kota_otus2[[#This Row],[BWTP]]/H$345</f>
        <v>4.4000000000000002E-4</v>
      </c>
      <c r="L307" s="53">
        <f>Kota_otus2[[#This Row],[WTP]]/I$345</f>
        <v>2.5999999999999999E-3</v>
      </c>
      <c r="M307" s="53">
        <f>Kota_otus2[[#This Row],[STP]]/J$345</f>
        <v>3.3600000000000001E-3</v>
      </c>
    </row>
    <row r="308" spans="1:13" x14ac:dyDescent="0.35">
      <c r="A308" s="52">
        <v>106</v>
      </c>
      <c r="B308" s="52" t="s">
        <v>88</v>
      </c>
      <c r="C308" s="52" t="s">
        <v>114</v>
      </c>
      <c r="D308" s="52" t="s">
        <v>136</v>
      </c>
      <c r="E308" s="52" t="s">
        <v>191</v>
      </c>
      <c r="F308" s="52" t="s">
        <v>190</v>
      </c>
      <c r="H308" s="50">
        <v>5</v>
      </c>
      <c r="I308" s="50">
        <v>59</v>
      </c>
      <c r="J308" s="50">
        <v>60</v>
      </c>
      <c r="K308" s="53">
        <f>Kota_otus2[[#This Row],[BWTP]]/H$345</f>
        <v>2.0000000000000001E-4</v>
      </c>
      <c r="L308" s="53">
        <f>Kota_otus2[[#This Row],[WTP]]/I$345</f>
        <v>2.3600000000000001E-3</v>
      </c>
      <c r="M308" s="53">
        <f>Kota_otus2[[#This Row],[STP]]/J$345</f>
        <v>2.3999999999999998E-3</v>
      </c>
    </row>
    <row r="309" spans="1:13" x14ac:dyDescent="0.35">
      <c r="A309" s="52">
        <v>112</v>
      </c>
      <c r="B309" s="52" t="s">
        <v>88</v>
      </c>
      <c r="C309" s="52" t="s">
        <v>189</v>
      </c>
      <c r="D309" s="52" t="s">
        <v>188</v>
      </c>
      <c r="E309" s="52" t="s">
        <v>187</v>
      </c>
      <c r="H309" s="50">
        <v>0</v>
      </c>
      <c r="I309" s="50">
        <v>122</v>
      </c>
      <c r="J309" s="50">
        <v>1</v>
      </c>
      <c r="K309" s="53">
        <f>Kota_otus2[[#This Row],[BWTP]]/H$345</f>
        <v>0</v>
      </c>
      <c r="L309" s="53">
        <f>Kota_otus2[[#This Row],[WTP]]/I$345</f>
        <v>4.8799999999999998E-3</v>
      </c>
      <c r="M309" s="53">
        <f>Kota_otus2[[#This Row],[STP]]/J$345</f>
        <v>4.0000000000000003E-5</v>
      </c>
    </row>
    <row r="310" spans="1:13" x14ac:dyDescent="0.35">
      <c r="A310" s="52">
        <v>118</v>
      </c>
      <c r="B310" s="52" t="s">
        <v>88</v>
      </c>
      <c r="C310" s="52" t="s">
        <v>107</v>
      </c>
      <c r="D310" s="52" t="s">
        <v>106</v>
      </c>
      <c r="E310" s="52" t="s">
        <v>186</v>
      </c>
      <c r="F310" s="52" t="s">
        <v>185</v>
      </c>
      <c r="H310" s="50">
        <v>7</v>
      </c>
      <c r="I310" s="50">
        <v>19</v>
      </c>
      <c r="J310" s="50">
        <v>67</v>
      </c>
      <c r="K310" s="53">
        <f>Kota_otus2[[#This Row],[BWTP]]/H$345</f>
        <v>2.7999999999999998E-4</v>
      </c>
      <c r="L310" s="53">
        <f>Kota_otus2[[#This Row],[WTP]]/I$345</f>
        <v>7.6000000000000004E-4</v>
      </c>
      <c r="M310" s="53">
        <f>Kota_otus2[[#This Row],[STP]]/J$345</f>
        <v>2.6800000000000001E-3</v>
      </c>
    </row>
    <row r="311" spans="1:13" x14ac:dyDescent="0.35">
      <c r="A311" s="52">
        <v>120</v>
      </c>
      <c r="B311" s="52" t="s">
        <v>88</v>
      </c>
      <c r="C311" s="52" t="s">
        <v>114</v>
      </c>
      <c r="D311" s="52" t="s">
        <v>136</v>
      </c>
      <c r="E311" s="52" t="s">
        <v>184</v>
      </c>
      <c r="F311" s="52" t="s">
        <v>183</v>
      </c>
      <c r="H311" s="50">
        <v>2</v>
      </c>
      <c r="I311" s="50">
        <v>83</v>
      </c>
      <c r="J311" s="50">
        <v>34</v>
      </c>
      <c r="K311" s="53">
        <f>Kota_otus2[[#This Row],[BWTP]]/H$345</f>
        <v>8.0000000000000007E-5</v>
      </c>
      <c r="L311" s="53">
        <f>Kota_otus2[[#This Row],[WTP]]/I$345</f>
        <v>3.32E-3</v>
      </c>
      <c r="M311" s="53">
        <f>Kota_otus2[[#This Row],[STP]]/J$345</f>
        <v>1.3600000000000001E-3</v>
      </c>
    </row>
    <row r="312" spans="1:13" x14ac:dyDescent="0.35">
      <c r="A312" s="52">
        <v>121</v>
      </c>
      <c r="B312" s="52" t="s">
        <v>182</v>
      </c>
      <c r="C312" s="52" t="s">
        <v>181</v>
      </c>
      <c r="D312" s="52" t="s">
        <v>180</v>
      </c>
      <c r="E312" s="52" t="s">
        <v>179</v>
      </c>
      <c r="H312" s="50">
        <v>41</v>
      </c>
      <c r="I312" s="50">
        <v>38</v>
      </c>
      <c r="J312" s="50">
        <v>27</v>
      </c>
      <c r="K312" s="53">
        <f>Kota_otus2[[#This Row],[BWTP]]/H$345</f>
        <v>1.64E-3</v>
      </c>
      <c r="L312" s="53">
        <f>Kota_otus2[[#This Row],[WTP]]/I$345</f>
        <v>1.5200000000000001E-3</v>
      </c>
      <c r="M312" s="53">
        <f>Kota_otus2[[#This Row],[STP]]/J$345</f>
        <v>1.08E-3</v>
      </c>
    </row>
    <row r="313" spans="1:13" x14ac:dyDescent="0.35">
      <c r="A313" s="52">
        <v>122</v>
      </c>
      <c r="B313" s="52" t="s">
        <v>88</v>
      </c>
      <c r="C313" s="52" t="s">
        <v>178</v>
      </c>
      <c r="D313" s="52" t="s">
        <v>177</v>
      </c>
      <c r="H313" s="50">
        <v>37</v>
      </c>
      <c r="I313" s="50">
        <v>39</v>
      </c>
      <c r="J313" s="50">
        <v>11</v>
      </c>
      <c r="K313" s="53">
        <f>Kota_otus2[[#This Row],[BWTP]]/H$345</f>
        <v>1.48E-3</v>
      </c>
      <c r="L313" s="53">
        <f>Kota_otus2[[#This Row],[WTP]]/I$345</f>
        <v>1.56E-3</v>
      </c>
      <c r="M313" s="53">
        <f>Kota_otus2[[#This Row],[STP]]/J$345</f>
        <v>4.4000000000000002E-4</v>
      </c>
    </row>
    <row r="314" spans="1:13" x14ac:dyDescent="0.35">
      <c r="A314" s="52">
        <v>123</v>
      </c>
      <c r="B314" s="52" t="s">
        <v>176</v>
      </c>
      <c r="C314" s="52" t="s">
        <v>175</v>
      </c>
      <c r="D314" s="52" t="s">
        <v>174</v>
      </c>
      <c r="E314" s="52" t="s">
        <v>173</v>
      </c>
      <c r="H314" s="50">
        <v>36</v>
      </c>
      <c r="I314" s="50">
        <v>26</v>
      </c>
      <c r="J314" s="50">
        <v>19</v>
      </c>
      <c r="K314" s="53">
        <f>Kota_otus2[[#This Row],[BWTP]]/H$345</f>
        <v>1.4400000000000001E-3</v>
      </c>
      <c r="L314" s="53">
        <f>Kota_otus2[[#This Row],[WTP]]/I$345</f>
        <v>1.0399999999999999E-3</v>
      </c>
      <c r="M314" s="53">
        <f>Kota_otus2[[#This Row],[STP]]/J$345</f>
        <v>7.6000000000000004E-4</v>
      </c>
    </row>
    <row r="315" spans="1:13" x14ac:dyDescent="0.35">
      <c r="A315" s="52">
        <v>125</v>
      </c>
      <c r="B315" s="52" t="s">
        <v>88</v>
      </c>
      <c r="C315" s="52" t="s">
        <v>172</v>
      </c>
      <c r="D315" s="52" t="s">
        <v>171</v>
      </c>
      <c r="E315" s="52" t="s">
        <v>170</v>
      </c>
      <c r="F315" s="52" t="s">
        <v>169</v>
      </c>
      <c r="H315" s="50">
        <v>3</v>
      </c>
      <c r="I315" s="50">
        <v>16</v>
      </c>
      <c r="J315" s="50">
        <v>74</v>
      </c>
      <c r="K315" s="53">
        <f>Kota_otus2[[#This Row],[BWTP]]/H$345</f>
        <v>1.2E-4</v>
      </c>
      <c r="L315" s="53">
        <f>Kota_otus2[[#This Row],[WTP]]/I$345</f>
        <v>6.4000000000000005E-4</v>
      </c>
      <c r="M315" s="53">
        <f>Kota_otus2[[#This Row],[STP]]/J$345</f>
        <v>2.96E-3</v>
      </c>
    </row>
    <row r="316" spans="1:13" x14ac:dyDescent="0.35">
      <c r="A316" s="52">
        <v>126</v>
      </c>
      <c r="B316" s="52" t="s">
        <v>88</v>
      </c>
      <c r="C316" s="52" t="s">
        <v>114</v>
      </c>
      <c r="D316" s="52" t="s">
        <v>136</v>
      </c>
      <c r="E316" s="52" t="s">
        <v>168</v>
      </c>
      <c r="F316" s="52" t="s">
        <v>167</v>
      </c>
      <c r="H316" s="50">
        <v>6</v>
      </c>
      <c r="I316" s="50">
        <v>54</v>
      </c>
      <c r="J316" s="50">
        <v>35</v>
      </c>
      <c r="K316" s="53">
        <f>Kota_otus2[[#This Row],[BWTP]]/H$345</f>
        <v>2.4000000000000001E-4</v>
      </c>
      <c r="L316" s="53">
        <f>Kota_otus2[[#This Row],[WTP]]/I$345</f>
        <v>2.16E-3</v>
      </c>
      <c r="M316" s="53">
        <f>Kota_otus2[[#This Row],[STP]]/J$345</f>
        <v>1.4E-3</v>
      </c>
    </row>
    <row r="317" spans="1:13" x14ac:dyDescent="0.35">
      <c r="A317" s="52">
        <v>130</v>
      </c>
      <c r="B317" s="52" t="s">
        <v>88</v>
      </c>
      <c r="C317" s="52" t="s">
        <v>146</v>
      </c>
      <c r="D317" s="52" t="s">
        <v>145</v>
      </c>
      <c r="E317" s="52" t="s">
        <v>144</v>
      </c>
      <c r="F317" s="52" t="s">
        <v>166</v>
      </c>
      <c r="H317" s="50">
        <v>17</v>
      </c>
      <c r="I317" s="50">
        <v>25</v>
      </c>
      <c r="J317" s="50">
        <v>57</v>
      </c>
      <c r="K317" s="53">
        <f>Kota_otus2[[#This Row],[BWTP]]/H$345</f>
        <v>6.8000000000000005E-4</v>
      </c>
      <c r="L317" s="53">
        <f>Kota_otus2[[#This Row],[WTP]]/I$345</f>
        <v>1E-3</v>
      </c>
      <c r="M317" s="53">
        <f>Kota_otus2[[#This Row],[STP]]/J$345</f>
        <v>2.2799999999999999E-3</v>
      </c>
    </row>
    <row r="318" spans="1:13" x14ac:dyDescent="0.35">
      <c r="A318" s="52">
        <v>138</v>
      </c>
      <c r="B318" s="52" t="s">
        <v>88</v>
      </c>
      <c r="C318" s="52" t="s">
        <v>165</v>
      </c>
      <c r="D318" s="52" t="s">
        <v>164</v>
      </c>
      <c r="E318" s="52" t="s">
        <v>163</v>
      </c>
      <c r="F318" s="52" t="s">
        <v>162</v>
      </c>
      <c r="H318" s="50">
        <v>0</v>
      </c>
      <c r="I318" s="50">
        <v>84</v>
      </c>
      <c r="J318" s="50">
        <v>2</v>
      </c>
      <c r="K318" s="53">
        <f>Kota_otus2[[#This Row],[BWTP]]/H$345</f>
        <v>0</v>
      </c>
      <c r="L318" s="53">
        <f>Kota_otus2[[#This Row],[WTP]]/I$345</f>
        <v>3.3600000000000001E-3</v>
      </c>
      <c r="M318" s="53">
        <f>Kota_otus2[[#This Row],[STP]]/J$345</f>
        <v>8.0000000000000007E-5</v>
      </c>
    </row>
    <row r="319" spans="1:13" x14ac:dyDescent="0.35">
      <c r="A319" s="52">
        <v>141</v>
      </c>
      <c r="B319" s="52" t="s">
        <v>88</v>
      </c>
      <c r="C319" s="52" t="s">
        <v>161</v>
      </c>
      <c r="D319" s="52" t="s">
        <v>160</v>
      </c>
      <c r="E319" s="52" t="s">
        <v>159</v>
      </c>
      <c r="F319" s="52" t="s">
        <v>158</v>
      </c>
      <c r="H319" s="50">
        <v>3</v>
      </c>
      <c r="I319" s="50">
        <v>26</v>
      </c>
      <c r="J319" s="50">
        <v>60</v>
      </c>
      <c r="K319" s="53">
        <f>Kota_otus2[[#This Row],[BWTP]]/H$345</f>
        <v>1.2E-4</v>
      </c>
      <c r="L319" s="53">
        <f>Kota_otus2[[#This Row],[WTP]]/I$345</f>
        <v>1.0399999999999999E-3</v>
      </c>
      <c r="M319" s="53">
        <f>Kota_otus2[[#This Row],[STP]]/J$345</f>
        <v>2.3999999999999998E-3</v>
      </c>
    </row>
    <row r="320" spans="1:13" x14ac:dyDescent="0.35">
      <c r="A320" s="52">
        <v>145</v>
      </c>
      <c r="B320" s="52" t="s">
        <v>88</v>
      </c>
      <c r="C320" s="52" t="s">
        <v>114</v>
      </c>
      <c r="D320" s="52" t="s">
        <v>136</v>
      </c>
      <c r="E320" s="52" t="s">
        <v>157</v>
      </c>
      <c r="F320" s="52" t="s">
        <v>156</v>
      </c>
      <c r="H320" s="50">
        <v>0</v>
      </c>
      <c r="I320" s="50">
        <v>0</v>
      </c>
      <c r="J320" s="50">
        <v>63</v>
      </c>
      <c r="K320" s="53">
        <f>Kota_otus2[[#This Row],[BWTP]]/H$345</f>
        <v>0</v>
      </c>
      <c r="L320" s="53">
        <f>Kota_otus2[[#This Row],[WTP]]/I$345</f>
        <v>0</v>
      </c>
      <c r="M320" s="53">
        <f>Kota_otus2[[#This Row],[STP]]/J$345</f>
        <v>2.5200000000000001E-3</v>
      </c>
    </row>
    <row r="321" spans="1:13" x14ac:dyDescent="0.35">
      <c r="A321" s="52">
        <v>147</v>
      </c>
      <c r="B321" s="52" t="s">
        <v>88</v>
      </c>
      <c r="C321" s="52" t="s">
        <v>114</v>
      </c>
      <c r="D321" s="52" t="s">
        <v>136</v>
      </c>
      <c r="E321" s="52" t="s">
        <v>155</v>
      </c>
      <c r="F321" s="52" t="s">
        <v>154</v>
      </c>
      <c r="H321" s="50">
        <v>2</v>
      </c>
      <c r="I321" s="50">
        <v>38</v>
      </c>
      <c r="J321" s="50">
        <v>22</v>
      </c>
      <c r="K321" s="53">
        <f>Kota_otus2[[#This Row],[BWTP]]/H$345</f>
        <v>8.0000000000000007E-5</v>
      </c>
      <c r="L321" s="53">
        <f>Kota_otus2[[#This Row],[WTP]]/I$345</f>
        <v>1.5200000000000001E-3</v>
      </c>
      <c r="M321" s="53">
        <f>Kota_otus2[[#This Row],[STP]]/J$345</f>
        <v>8.8000000000000003E-4</v>
      </c>
    </row>
    <row r="322" spans="1:13" x14ac:dyDescent="0.35">
      <c r="A322" s="52">
        <v>149</v>
      </c>
      <c r="B322" s="52" t="s">
        <v>88</v>
      </c>
      <c r="C322" s="52" t="s">
        <v>153</v>
      </c>
      <c r="D322" s="52" t="s">
        <v>152</v>
      </c>
      <c r="E322" s="52" t="s">
        <v>151</v>
      </c>
      <c r="H322" s="50">
        <v>56</v>
      </c>
      <c r="I322" s="50">
        <v>9</v>
      </c>
      <c r="J322" s="50">
        <v>20</v>
      </c>
      <c r="K322" s="53">
        <f>Kota_otus2[[#This Row],[BWTP]]/H$345</f>
        <v>2.2399999999999998E-3</v>
      </c>
      <c r="L322" s="53">
        <f>Kota_otus2[[#This Row],[WTP]]/I$345</f>
        <v>3.6000000000000002E-4</v>
      </c>
      <c r="M322" s="53">
        <f>Kota_otus2[[#This Row],[STP]]/J$345</f>
        <v>8.0000000000000004E-4</v>
      </c>
    </row>
    <row r="323" spans="1:13" x14ac:dyDescent="0.35">
      <c r="A323" s="52">
        <v>152</v>
      </c>
      <c r="B323" s="52" t="s">
        <v>88</v>
      </c>
      <c r="C323" s="52" t="s">
        <v>150</v>
      </c>
      <c r="D323" s="52" t="s">
        <v>149</v>
      </c>
      <c r="E323" s="52" t="s">
        <v>148</v>
      </c>
      <c r="F323" s="52" t="s">
        <v>147</v>
      </c>
      <c r="H323" s="50">
        <v>4</v>
      </c>
      <c r="I323" s="50">
        <v>21</v>
      </c>
      <c r="J323" s="50">
        <v>44</v>
      </c>
      <c r="K323" s="53">
        <f>Kota_otus2[[#This Row],[BWTP]]/H$345</f>
        <v>1.6000000000000001E-4</v>
      </c>
      <c r="L323" s="53">
        <f>Kota_otus2[[#This Row],[WTP]]/I$345</f>
        <v>8.4000000000000003E-4</v>
      </c>
      <c r="M323" s="53">
        <f>Kota_otus2[[#This Row],[STP]]/J$345</f>
        <v>1.7600000000000001E-3</v>
      </c>
    </row>
    <row r="324" spans="1:13" x14ac:dyDescent="0.35">
      <c r="A324" s="52">
        <v>160</v>
      </c>
      <c r="B324" s="52" t="s">
        <v>88</v>
      </c>
      <c r="C324" s="52" t="s">
        <v>146</v>
      </c>
      <c r="D324" s="52" t="s">
        <v>145</v>
      </c>
      <c r="E324" s="52" t="s">
        <v>144</v>
      </c>
      <c r="F324" s="52" t="s">
        <v>143</v>
      </c>
      <c r="H324" s="50">
        <v>9</v>
      </c>
      <c r="I324" s="50">
        <v>47</v>
      </c>
      <c r="J324" s="50">
        <v>18</v>
      </c>
      <c r="K324" s="53">
        <f>Kota_otus2[[#This Row],[BWTP]]/H$345</f>
        <v>3.6000000000000002E-4</v>
      </c>
      <c r="L324" s="53">
        <f>Kota_otus2[[#This Row],[WTP]]/I$345</f>
        <v>1.8799999999999999E-3</v>
      </c>
      <c r="M324" s="53">
        <f>Kota_otus2[[#This Row],[STP]]/J$345</f>
        <v>7.2000000000000005E-4</v>
      </c>
    </row>
    <row r="325" spans="1:13" x14ac:dyDescent="0.35">
      <c r="A325" s="52">
        <v>175</v>
      </c>
      <c r="B325" s="52" t="s">
        <v>88</v>
      </c>
      <c r="C325" s="52" t="s">
        <v>142</v>
      </c>
      <c r="D325" s="52" t="s">
        <v>141</v>
      </c>
      <c r="E325" s="52" t="s">
        <v>140</v>
      </c>
      <c r="H325" s="50">
        <v>16</v>
      </c>
      <c r="I325" s="50">
        <v>12</v>
      </c>
      <c r="J325" s="50">
        <v>24</v>
      </c>
      <c r="K325" s="53">
        <f>Kota_otus2[[#This Row],[BWTP]]/H$345</f>
        <v>6.4000000000000005E-4</v>
      </c>
      <c r="L325" s="53">
        <f>Kota_otus2[[#This Row],[WTP]]/I$345</f>
        <v>4.8000000000000001E-4</v>
      </c>
      <c r="M325" s="53">
        <f>Kota_otus2[[#This Row],[STP]]/J$345</f>
        <v>9.6000000000000002E-4</v>
      </c>
    </row>
    <row r="326" spans="1:13" x14ac:dyDescent="0.35">
      <c r="A326" s="52">
        <v>198</v>
      </c>
      <c r="B326" s="52" t="s">
        <v>88</v>
      </c>
      <c r="C326" s="52" t="s">
        <v>139</v>
      </c>
      <c r="D326" s="52" t="s">
        <v>138</v>
      </c>
      <c r="E326" s="52" t="s">
        <v>137</v>
      </c>
      <c r="H326" s="50">
        <v>32</v>
      </c>
      <c r="I326" s="50">
        <v>18</v>
      </c>
      <c r="J326" s="50">
        <v>3</v>
      </c>
      <c r="K326" s="53">
        <f>Kota_otus2[[#This Row],[BWTP]]/H$345</f>
        <v>1.2800000000000001E-3</v>
      </c>
      <c r="L326" s="53">
        <f>Kota_otus2[[#This Row],[WTP]]/I$345</f>
        <v>7.2000000000000005E-4</v>
      </c>
      <c r="M326" s="53">
        <f>Kota_otus2[[#This Row],[STP]]/J$345</f>
        <v>1.2E-4</v>
      </c>
    </row>
    <row r="327" spans="1:13" x14ac:dyDescent="0.35">
      <c r="A327" s="52">
        <v>205</v>
      </c>
      <c r="B327" s="52" t="s">
        <v>88</v>
      </c>
      <c r="C327" s="52" t="s">
        <v>114</v>
      </c>
      <c r="D327" s="52" t="s">
        <v>136</v>
      </c>
      <c r="E327" s="52" t="s">
        <v>135</v>
      </c>
      <c r="F327" s="52" t="s">
        <v>134</v>
      </c>
      <c r="H327" s="50">
        <v>0</v>
      </c>
      <c r="I327" s="50">
        <v>33</v>
      </c>
      <c r="J327" s="50">
        <v>12</v>
      </c>
      <c r="K327" s="53">
        <f>Kota_otus2[[#This Row],[BWTP]]/H$345</f>
        <v>0</v>
      </c>
      <c r="L327" s="53">
        <f>Kota_otus2[[#This Row],[WTP]]/I$345</f>
        <v>1.32E-3</v>
      </c>
      <c r="M327" s="53">
        <f>Kota_otus2[[#This Row],[STP]]/J$345</f>
        <v>4.8000000000000001E-4</v>
      </c>
    </row>
    <row r="328" spans="1:13" x14ac:dyDescent="0.35">
      <c r="A328" s="52">
        <v>214</v>
      </c>
      <c r="B328" s="52" t="s">
        <v>88</v>
      </c>
      <c r="C328" s="52" t="s">
        <v>110</v>
      </c>
      <c r="D328" s="52" t="s">
        <v>109</v>
      </c>
      <c r="E328" s="52" t="s">
        <v>108</v>
      </c>
      <c r="H328" s="50">
        <v>3</v>
      </c>
      <c r="I328" s="50">
        <v>26</v>
      </c>
      <c r="J328" s="50">
        <v>32</v>
      </c>
      <c r="K328" s="53">
        <f>Kota_otus2[[#This Row],[BWTP]]/H$345</f>
        <v>1.2E-4</v>
      </c>
      <c r="L328" s="53">
        <f>Kota_otus2[[#This Row],[WTP]]/I$345</f>
        <v>1.0399999999999999E-3</v>
      </c>
      <c r="M328" s="53">
        <f>Kota_otus2[[#This Row],[STP]]/J$345</f>
        <v>1.2800000000000001E-3</v>
      </c>
    </row>
    <row r="329" spans="1:13" x14ac:dyDescent="0.35">
      <c r="A329" s="52">
        <v>218</v>
      </c>
      <c r="B329" s="52" t="s">
        <v>133</v>
      </c>
      <c r="C329" s="52" t="s">
        <v>132</v>
      </c>
      <c r="D329" s="52" t="s">
        <v>131</v>
      </c>
      <c r="H329" s="50">
        <v>19</v>
      </c>
      <c r="I329" s="50">
        <v>17</v>
      </c>
      <c r="J329" s="50">
        <v>15</v>
      </c>
      <c r="K329" s="53">
        <f>Kota_otus2[[#This Row],[BWTP]]/H$345</f>
        <v>7.6000000000000004E-4</v>
      </c>
      <c r="L329" s="53">
        <f>Kota_otus2[[#This Row],[WTP]]/I$345</f>
        <v>6.8000000000000005E-4</v>
      </c>
      <c r="M329" s="53">
        <f>Kota_otus2[[#This Row],[STP]]/J$345</f>
        <v>5.9999999999999995E-4</v>
      </c>
    </row>
    <row r="330" spans="1:13" x14ac:dyDescent="0.35">
      <c r="A330" s="52">
        <v>230</v>
      </c>
      <c r="B330" s="52" t="s">
        <v>88</v>
      </c>
      <c r="C330" s="52" t="s">
        <v>130</v>
      </c>
      <c r="D330" s="52" t="s">
        <v>129</v>
      </c>
      <c r="H330" s="50">
        <v>3</v>
      </c>
      <c r="I330" s="50">
        <v>25</v>
      </c>
      <c r="J330" s="50">
        <v>5</v>
      </c>
      <c r="K330" s="53">
        <f>Kota_otus2[[#This Row],[BWTP]]/H$345</f>
        <v>1.2E-4</v>
      </c>
      <c r="L330" s="53">
        <f>Kota_otus2[[#This Row],[WTP]]/I$345</f>
        <v>1E-3</v>
      </c>
      <c r="M330" s="53">
        <f>Kota_otus2[[#This Row],[STP]]/J$345</f>
        <v>2.0000000000000001E-4</v>
      </c>
    </row>
    <row r="331" spans="1:13" x14ac:dyDescent="0.35">
      <c r="A331" s="52">
        <v>239</v>
      </c>
      <c r="B331" s="52" t="s">
        <v>88</v>
      </c>
      <c r="C331" s="52" t="s">
        <v>128</v>
      </c>
      <c r="D331" s="52" t="s">
        <v>127</v>
      </c>
      <c r="E331" s="52" t="s">
        <v>126</v>
      </c>
      <c r="F331" s="52" t="s">
        <v>125</v>
      </c>
      <c r="H331" s="50">
        <v>9</v>
      </c>
      <c r="I331" s="50">
        <v>16</v>
      </c>
      <c r="J331" s="50">
        <v>8</v>
      </c>
      <c r="K331" s="53">
        <f>Kota_otus2[[#This Row],[BWTP]]/H$345</f>
        <v>3.6000000000000002E-4</v>
      </c>
      <c r="L331" s="53">
        <f>Kota_otus2[[#This Row],[WTP]]/I$345</f>
        <v>6.4000000000000005E-4</v>
      </c>
      <c r="M331" s="53">
        <f>Kota_otus2[[#This Row],[STP]]/J$345</f>
        <v>3.2000000000000003E-4</v>
      </c>
    </row>
    <row r="332" spans="1:13" x14ac:dyDescent="0.35">
      <c r="A332" s="52">
        <v>244</v>
      </c>
      <c r="B332" s="52" t="s">
        <v>88</v>
      </c>
      <c r="C332" s="52" t="s">
        <v>124</v>
      </c>
      <c r="D332" s="52" t="s">
        <v>123</v>
      </c>
      <c r="E332" s="52" t="s">
        <v>122</v>
      </c>
      <c r="H332" s="50">
        <v>10</v>
      </c>
      <c r="I332" s="50">
        <v>10</v>
      </c>
      <c r="J332" s="50">
        <v>7</v>
      </c>
      <c r="K332" s="53">
        <f>Kota_otus2[[#This Row],[BWTP]]/H$345</f>
        <v>4.0000000000000002E-4</v>
      </c>
      <c r="L332" s="53">
        <f>Kota_otus2[[#This Row],[WTP]]/I$345</f>
        <v>4.0000000000000002E-4</v>
      </c>
      <c r="M332" s="53">
        <f>Kota_otus2[[#This Row],[STP]]/J$345</f>
        <v>2.7999999999999998E-4</v>
      </c>
    </row>
    <row r="333" spans="1:13" x14ac:dyDescent="0.35">
      <c r="A333" s="52">
        <v>247</v>
      </c>
      <c r="B333" s="52" t="s">
        <v>88</v>
      </c>
      <c r="C333" s="52" t="s">
        <v>121</v>
      </c>
      <c r="D333" s="52" t="s">
        <v>120</v>
      </c>
      <c r="E333" s="52" t="s">
        <v>119</v>
      </c>
      <c r="F333" s="52" t="s">
        <v>118</v>
      </c>
      <c r="H333" s="50">
        <v>14</v>
      </c>
      <c r="I333" s="50">
        <v>23</v>
      </c>
      <c r="J333" s="50">
        <v>9</v>
      </c>
      <c r="K333" s="53">
        <f>Kota_otus2[[#This Row],[BWTP]]/H$345</f>
        <v>5.5999999999999995E-4</v>
      </c>
      <c r="L333" s="53">
        <f>Kota_otus2[[#This Row],[WTP]]/I$345</f>
        <v>9.2000000000000003E-4</v>
      </c>
      <c r="M333" s="53">
        <f>Kota_otus2[[#This Row],[STP]]/J$345</f>
        <v>3.6000000000000002E-4</v>
      </c>
    </row>
    <row r="334" spans="1:13" x14ac:dyDescent="0.35">
      <c r="A334" s="52">
        <v>249</v>
      </c>
      <c r="B334" s="52" t="s">
        <v>88</v>
      </c>
      <c r="C334" s="52" t="s">
        <v>117</v>
      </c>
      <c r="D334" s="52" t="s">
        <v>116</v>
      </c>
      <c r="E334" s="52" t="s">
        <v>115</v>
      </c>
      <c r="H334" s="50">
        <v>2</v>
      </c>
      <c r="I334" s="50">
        <v>15</v>
      </c>
      <c r="J334" s="50">
        <v>19</v>
      </c>
      <c r="K334" s="53">
        <f>Kota_otus2[[#This Row],[BWTP]]/H$345</f>
        <v>8.0000000000000007E-5</v>
      </c>
      <c r="L334" s="53">
        <f>Kota_otus2[[#This Row],[WTP]]/I$345</f>
        <v>5.9999999999999995E-4</v>
      </c>
      <c r="M334" s="53">
        <f>Kota_otus2[[#This Row],[STP]]/J$345</f>
        <v>7.6000000000000004E-4</v>
      </c>
    </row>
    <row r="335" spans="1:13" x14ac:dyDescent="0.35">
      <c r="A335" s="52">
        <v>259</v>
      </c>
      <c r="B335" s="52" t="s">
        <v>88</v>
      </c>
      <c r="C335" s="52" t="s">
        <v>114</v>
      </c>
      <c r="D335" s="52" t="s">
        <v>113</v>
      </c>
      <c r="E335" s="52" t="s">
        <v>112</v>
      </c>
      <c r="F335" s="52" t="s">
        <v>111</v>
      </c>
      <c r="H335" s="50">
        <v>0</v>
      </c>
      <c r="I335" s="50">
        <v>24</v>
      </c>
      <c r="J335" s="50">
        <v>19</v>
      </c>
      <c r="K335" s="53">
        <f>Kota_otus2[[#This Row],[BWTP]]/H$345</f>
        <v>0</v>
      </c>
      <c r="L335" s="53">
        <f>Kota_otus2[[#This Row],[WTP]]/I$345</f>
        <v>9.6000000000000002E-4</v>
      </c>
      <c r="M335" s="53">
        <f>Kota_otus2[[#This Row],[STP]]/J$345</f>
        <v>7.6000000000000004E-4</v>
      </c>
    </row>
    <row r="336" spans="1:13" x14ac:dyDescent="0.35">
      <c r="A336" s="52">
        <v>265</v>
      </c>
      <c r="B336" s="52" t="s">
        <v>88</v>
      </c>
      <c r="C336" s="52" t="s">
        <v>110</v>
      </c>
      <c r="D336" s="52" t="s">
        <v>109</v>
      </c>
      <c r="E336" s="52" t="s">
        <v>108</v>
      </c>
      <c r="H336" s="50">
        <v>8</v>
      </c>
      <c r="I336" s="50">
        <v>17</v>
      </c>
      <c r="J336" s="50">
        <v>13</v>
      </c>
      <c r="K336" s="53">
        <f>Kota_otus2[[#This Row],[BWTP]]/H$345</f>
        <v>3.2000000000000003E-4</v>
      </c>
      <c r="L336" s="53">
        <f>Kota_otus2[[#This Row],[WTP]]/I$345</f>
        <v>6.8000000000000005E-4</v>
      </c>
      <c r="M336" s="53">
        <f>Kota_otus2[[#This Row],[STP]]/J$345</f>
        <v>5.1999999999999995E-4</v>
      </c>
    </row>
    <row r="337" spans="1:13" x14ac:dyDescent="0.35">
      <c r="A337" s="52">
        <v>271</v>
      </c>
      <c r="B337" s="52" t="s">
        <v>88</v>
      </c>
      <c r="C337" s="52" t="s">
        <v>107</v>
      </c>
      <c r="D337" s="52" t="s">
        <v>106</v>
      </c>
      <c r="E337" s="52" t="s">
        <v>105</v>
      </c>
      <c r="F337" s="52" t="s">
        <v>104</v>
      </c>
      <c r="H337" s="50">
        <v>3</v>
      </c>
      <c r="I337" s="50">
        <v>41</v>
      </c>
      <c r="J337" s="50">
        <v>2</v>
      </c>
      <c r="K337" s="53">
        <f>Kota_otus2[[#This Row],[BWTP]]/H$345</f>
        <v>1.2E-4</v>
      </c>
      <c r="L337" s="53">
        <f>Kota_otus2[[#This Row],[WTP]]/I$345</f>
        <v>1.64E-3</v>
      </c>
      <c r="M337" s="53">
        <f>Kota_otus2[[#This Row],[STP]]/J$345</f>
        <v>8.0000000000000007E-5</v>
      </c>
    </row>
    <row r="338" spans="1:13" x14ac:dyDescent="0.35">
      <c r="A338" s="52">
        <v>276</v>
      </c>
      <c r="B338" s="52" t="s">
        <v>88</v>
      </c>
      <c r="C338" s="52" t="s">
        <v>103</v>
      </c>
      <c r="D338" s="52" t="s">
        <v>102</v>
      </c>
      <c r="E338" s="52" t="s">
        <v>101</v>
      </c>
      <c r="H338" s="50">
        <v>8</v>
      </c>
      <c r="I338" s="50">
        <v>17</v>
      </c>
      <c r="J338" s="50">
        <v>9</v>
      </c>
      <c r="K338" s="53">
        <f>Kota_otus2[[#This Row],[BWTP]]/H$345</f>
        <v>3.2000000000000003E-4</v>
      </c>
      <c r="L338" s="53">
        <f>Kota_otus2[[#This Row],[WTP]]/I$345</f>
        <v>6.8000000000000005E-4</v>
      </c>
      <c r="M338" s="53">
        <f>Kota_otus2[[#This Row],[STP]]/J$345</f>
        <v>3.6000000000000002E-4</v>
      </c>
    </row>
    <row r="339" spans="1:13" x14ac:dyDescent="0.35">
      <c r="A339" s="52">
        <v>286</v>
      </c>
      <c r="B339" s="52" t="s">
        <v>88</v>
      </c>
      <c r="C339" s="52" t="s">
        <v>100</v>
      </c>
      <c r="D339" s="52" t="s">
        <v>99</v>
      </c>
      <c r="E339" s="52" t="s">
        <v>98</v>
      </c>
      <c r="H339" s="50">
        <v>11</v>
      </c>
      <c r="I339" s="50">
        <v>12</v>
      </c>
      <c r="J339" s="50">
        <v>0</v>
      </c>
      <c r="K339" s="53">
        <f>Kota_otus2[[#This Row],[BWTP]]/H$345</f>
        <v>4.4000000000000002E-4</v>
      </c>
      <c r="L339" s="53">
        <f>Kota_otus2[[#This Row],[WTP]]/I$345</f>
        <v>4.8000000000000001E-4</v>
      </c>
      <c r="M339" s="53">
        <f>Kota_otus2[[#This Row],[STP]]/J$345</f>
        <v>0</v>
      </c>
    </row>
    <row r="340" spans="1:13" x14ac:dyDescent="0.35">
      <c r="A340" s="52">
        <v>296</v>
      </c>
      <c r="B340" s="52" t="s">
        <v>88</v>
      </c>
      <c r="C340" s="52" t="s">
        <v>97</v>
      </c>
      <c r="D340" s="52" t="s">
        <v>96</v>
      </c>
      <c r="E340" s="52" t="s">
        <v>95</v>
      </c>
      <c r="H340" s="50">
        <v>22</v>
      </c>
      <c r="I340" s="50">
        <v>9</v>
      </c>
      <c r="J340" s="50">
        <v>5</v>
      </c>
      <c r="K340" s="53">
        <f>Kota_otus2[[#This Row],[BWTP]]/H$345</f>
        <v>8.8000000000000003E-4</v>
      </c>
      <c r="L340" s="53">
        <f>Kota_otus2[[#This Row],[WTP]]/I$345</f>
        <v>3.6000000000000002E-4</v>
      </c>
      <c r="M340" s="53">
        <f>Kota_otus2[[#This Row],[STP]]/J$345</f>
        <v>2.0000000000000001E-4</v>
      </c>
    </row>
    <row r="341" spans="1:13" x14ac:dyDescent="0.35">
      <c r="A341" s="52">
        <v>320</v>
      </c>
      <c r="B341" s="52" t="s">
        <v>88</v>
      </c>
      <c r="C341" s="52" t="s">
        <v>94</v>
      </c>
      <c r="D341" s="52" t="s">
        <v>93</v>
      </c>
      <c r="E341" s="52" t="s">
        <v>92</v>
      </c>
      <c r="F341" s="52" t="s">
        <v>91</v>
      </c>
      <c r="H341" s="50">
        <v>15</v>
      </c>
      <c r="I341" s="50">
        <v>9</v>
      </c>
      <c r="J341" s="50">
        <v>3</v>
      </c>
      <c r="K341" s="53">
        <f>Kota_otus2[[#This Row],[BWTP]]/H$345</f>
        <v>5.9999999999999995E-4</v>
      </c>
      <c r="L341" s="53">
        <f>Kota_otus2[[#This Row],[WTP]]/I$345</f>
        <v>3.6000000000000002E-4</v>
      </c>
      <c r="M341" s="53">
        <f>Kota_otus2[[#This Row],[STP]]/J$345</f>
        <v>1.2E-4</v>
      </c>
    </row>
    <row r="342" spans="1:13" x14ac:dyDescent="0.35">
      <c r="A342" s="52">
        <v>321</v>
      </c>
      <c r="B342" s="52" t="s">
        <v>88</v>
      </c>
      <c r="C342" s="52" t="s">
        <v>90</v>
      </c>
      <c r="D342" s="52" t="s">
        <v>89</v>
      </c>
      <c r="H342" s="50">
        <v>9</v>
      </c>
      <c r="I342" s="50">
        <v>17</v>
      </c>
      <c r="J342" s="50">
        <v>12</v>
      </c>
      <c r="K342" s="53">
        <f>Kota_otus2[[#This Row],[BWTP]]/H$345</f>
        <v>3.6000000000000002E-4</v>
      </c>
      <c r="L342" s="53">
        <f>Kota_otus2[[#This Row],[WTP]]/I$345</f>
        <v>6.8000000000000005E-4</v>
      </c>
      <c r="M342" s="53">
        <f>Kota_otus2[[#This Row],[STP]]/J$345</f>
        <v>4.8000000000000001E-4</v>
      </c>
    </row>
    <row r="343" spans="1:13" x14ac:dyDescent="0.35">
      <c r="A343" s="52">
        <v>335</v>
      </c>
      <c r="B343" s="52" t="s">
        <v>88</v>
      </c>
      <c r="C343" s="52" t="s">
        <v>87</v>
      </c>
      <c r="D343" s="52" t="s">
        <v>86</v>
      </c>
      <c r="E343" s="52" t="s">
        <v>85</v>
      </c>
      <c r="F343" s="52" t="s">
        <v>84</v>
      </c>
      <c r="H343" s="50">
        <v>7</v>
      </c>
      <c r="I343" s="50">
        <v>7</v>
      </c>
      <c r="J343" s="50">
        <v>19</v>
      </c>
      <c r="K343" s="53">
        <f>Kota_otus2[[#This Row],[BWTP]]/H$345</f>
        <v>2.7999999999999998E-4</v>
      </c>
      <c r="L343" s="53">
        <f>Kota_otus2[[#This Row],[WTP]]/I$345</f>
        <v>2.7999999999999998E-4</v>
      </c>
      <c r="M343" s="53">
        <f>Kota_otus2[[#This Row],[STP]]/J$345</f>
        <v>7.6000000000000004E-4</v>
      </c>
    </row>
    <row r="345" spans="1:13" x14ac:dyDescent="0.35">
      <c r="G345" s="51" t="s">
        <v>83</v>
      </c>
      <c r="H345" s="50">
        <v>25000</v>
      </c>
      <c r="I345" s="50">
        <v>25000</v>
      </c>
      <c r="J345" s="50">
        <v>25000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0FD16-EDFD-4307-A7C4-6613756E4C0C}">
  <sheetPr>
    <tabColor theme="7"/>
  </sheetPr>
  <dimension ref="A1:O626"/>
  <sheetViews>
    <sheetView zoomScale="85" workbookViewId="0">
      <selection activeCell="R17" sqref="R17"/>
    </sheetView>
  </sheetViews>
  <sheetFormatPr defaultRowHeight="14.5" x14ac:dyDescent="0.35"/>
  <cols>
    <col min="1" max="1" width="7.7265625" style="52" bestFit="1" customWidth="1"/>
    <col min="2" max="2" width="7.08984375" style="52" customWidth="1"/>
    <col min="3" max="3" width="8.7265625" style="52" customWidth="1"/>
    <col min="4" max="4" width="11.36328125" style="52" customWidth="1"/>
    <col min="5" max="5" width="12.08984375" style="52" customWidth="1"/>
    <col min="6" max="6" width="31.81640625" style="52" bestFit="1" customWidth="1"/>
    <col min="7" max="7" width="35.1796875" style="54" customWidth="1"/>
    <col min="8" max="11" width="0" style="45" hidden="1" customWidth="1"/>
    <col min="12" max="16384" width="8.7265625" style="45"/>
  </cols>
  <sheetData>
    <row r="1" spans="1:15" s="50" customFormat="1" x14ac:dyDescent="0.35">
      <c r="A1" s="52" t="s">
        <v>885</v>
      </c>
      <c r="B1" s="52" t="s">
        <v>884</v>
      </c>
      <c r="C1" s="52" t="s">
        <v>883</v>
      </c>
      <c r="D1" s="52" t="s">
        <v>882</v>
      </c>
      <c r="E1" s="52" t="s">
        <v>881</v>
      </c>
      <c r="F1" s="52" t="s">
        <v>880</v>
      </c>
      <c r="G1" s="51" t="s">
        <v>879</v>
      </c>
      <c r="H1" s="50" t="s">
        <v>886</v>
      </c>
      <c r="I1" s="50" t="s">
        <v>887</v>
      </c>
      <c r="J1" s="50" t="s">
        <v>888</v>
      </c>
      <c r="K1" s="50" t="s">
        <v>889</v>
      </c>
      <c r="L1" s="50" t="s">
        <v>890</v>
      </c>
      <c r="M1" s="50" t="s">
        <v>891</v>
      </c>
      <c r="N1" s="50" t="s">
        <v>892</v>
      </c>
      <c r="O1" s="50" t="s">
        <v>893</v>
      </c>
    </row>
    <row r="2" spans="1:15" x14ac:dyDescent="0.35">
      <c r="A2" s="52">
        <v>533</v>
      </c>
      <c r="B2" s="52" t="s">
        <v>88</v>
      </c>
      <c r="C2" s="52" t="s">
        <v>285</v>
      </c>
      <c r="D2" s="52" t="s">
        <v>460</v>
      </c>
      <c r="E2" s="52" t="s">
        <v>459</v>
      </c>
      <c r="F2" s="52" t="s">
        <v>894</v>
      </c>
      <c r="G2" s="51" t="s">
        <v>895</v>
      </c>
      <c r="H2" s="50">
        <v>1</v>
      </c>
      <c r="I2" s="50">
        <v>10</v>
      </c>
      <c r="J2" s="50">
        <v>11</v>
      </c>
      <c r="K2" s="50">
        <v>1</v>
      </c>
      <c r="L2" s="53">
        <f>KotaD4_otus[[#This Row],[D4.0917]]/H$626</f>
        <v>2.2222222222222223E-5</v>
      </c>
      <c r="M2" s="53">
        <f>KotaD4_otus[[#This Row],[D4.1016]]/I$626</f>
        <v>2.2222222222222223E-4</v>
      </c>
      <c r="N2" s="53">
        <f>KotaD4_otus[[#This Row],[D4.1030]]/J$626</f>
        <v>2.4444444444444443E-4</v>
      </c>
      <c r="O2" s="53">
        <f>KotaD4_otus[[#This Row],[D4.1016]]/K$626</f>
        <v>2.2222222222222223E-4</v>
      </c>
    </row>
    <row r="3" spans="1:15" x14ac:dyDescent="0.35">
      <c r="A3" s="52">
        <v>565</v>
      </c>
      <c r="B3" s="52" t="s">
        <v>88</v>
      </c>
      <c r="C3" s="52" t="s">
        <v>285</v>
      </c>
      <c r="D3" s="52" t="s">
        <v>460</v>
      </c>
      <c r="E3" s="52" t="s">
        <v>459</v>
      </c>
      <c r="F3" s="52" t="s">
        <v>896</v>
      </c>
      <c r="G3" s="51" t="s">
        <v>897</v>
      </c>
      <c r="H3" s="50">
        <v>2</v>
      </c>
      <c r="I3" s="50">
        <v>4</v>
      </c>
      <c r="J3" s="50">
        <v>9</v>
      </c>
      <c r="K3" s="50">
        <v>1</v>
      </c>
      <c r="L3" s="53">
        <f>KotaD4_otus[[#This Row],[D4.0917]]/H$626</f>
        <v>4.4444444444444447E-5</v>
      </c>
      <c r="M3" s="53">
        <f>KotaD4_otus[[#This Row],[D4.1016]]/I$626</f>
        <v>8.8888888888888893E-5</v>
      </c>
      <c r="N3" s="53">
        <f>KotaD4_otus[[#This Row],[D4.1030]]/J$626</f>
        <v>2.0000000000000001E-4</v>
      </c>
      <c r="O3" s="53">
        <f>KotaD4_otus[[#This Row],[D4.1016]]/K$626</f>
        <v>8.8888888888888893E-5</v>
      </c>
    </row>
    <row r="4" spans="1:15" x14ac:dyDescent="0.35">
      <c r="A4" s="52">
        <v>73</v>
      </c>
      <c r="B4" s="52" t="s">
        <v>88</v>
      </c>
      <c r="C4" s="52" t="s">
        <v>285</v>
      </c>
      <c r="D4" s="52" t="s">
        <v>284</v>
      </c>
      <c r="E4" s="52" t="s">
        <v>283</v>
      </c>
      <c r="F4" s="52" t="s">
        <v>282</v>
      </c>
      <c r="G4" s="51" t="s">
        <v>872</v>
      </c>
      <c r="H4" s="50">
        <v>154</v>
      </c>
      <c r="I4" s="50">
        <v>121</v>
      </c>
      <c r="J4" s="50">
        <v>34</v>
      </c>
      <c r="K4" s="50">
        <v>97</v>
      </c>
      <c r="L4" s="53">
        <f>KotaD4_otus[[#This Row],[D4.0917]]/H$626</f>
        <v>3.4222222222222223E-3</v>
      </c>
      <c r="M4" s="53">
        <f>KotaD4_otus[[#This Row],[D4.1016]]/I$626</f>
        <v>2.6888888888888891E-3</v>
      </c>
      <c r="N4" s="53">
        <f>KotaD4_otus[[#This Row],[D4.1030]]/J$626</f>
        <v>7.5555555555555554E-4</v>
      </c>
      <c r="O4" s="53">
        <f>KotaD4_otus[[#This Row],[D4.1016]]/K$626</f>
        <v>2.6888888888888891E-3</v>
      </c>
    </row>
    <row r="5" spans="1:15" x14ac:dyDescent="0.35">
      <c r="A5" s="52">
        <v>486</v>
      </c>
      <c r="B5" s="52" t="s">
        <v>88</v>
      </c>
      <c r="C5" s="52" t="s">
        <v>285</v>
      </c>
      <c r="D5" s="52" t="s">
        <v>284</v>
      </c>
      <c r="E5" s="52" t="s">
        <v>283</v>
      </c>
      <c r="F5" s="52" t="s">
        <v>282</v>
      </c>
      <c r="G5" s="51" t="s">
        <v>898</v>
      </c>
      <c r="H5" s="50">
        <v>0</v>
      </c>
      <c r="I5" s="50">
        <v>1</v>
      </c>
      <c r="J5" s="50">
        <v>15</v>
      </c>
      <c r="K5" s="50">
        <v>0</v>
      </c>
      <c r="L5" s="53">
        <f>KotaD4_otus[[#This Row],[D4.0917]]/H$626</f>
        <v>0</v>
      </c>
      <c r="M5" s="53">
        <f>KotaD4_otus[[#This Row],[D4.1016]]/I$626</f>
        <v>2.2222222222222223E-5</v>
      </c>
      <c r="N5" s="53">
        <f>KotaD4_otus[[#This Row],[D4.1030]]/J$626</f>
        <v>3.3333333333333332E-4</v>
      </c>
      <c r="O5" s="53">
        <f>KotaD4_otus[[#This Row],[D4.1016]]/K$626</f>
        <v>2.2222222222222223E-5</v>
      </c>
    </row>
    <row r="6" spans="1:15" x14ac:dyDescent="0.35">
      <c r="A6" s="52">
        <v>332</v>
      </c>
      <c r="B6" s="52" t="s">
        <v>88</v>
      </c>
      <c r="C6" s="52" t="s">
        <v>285</v>
      </c>
      <c r="D6" s="52" t="s">
        <v>284</v>
      </c>
      <c r="E6" s="52" t="s">
        <v>283</v>
      </c>
      <c r="F6" s="52" t="s">
        <v>296</v>
      </c>
      <c r="G6" s="51" t="s">
        <v>899</v>
      </c>
      <c r="H6" s="50">
        <v>1</v>
      </c>
      <c r="I6" s="50">
        <v>27</v>
      </c>
      <c r="J6" s="50">
        <v>10</v>
      </c>
      <c r="K6" s="50">
        <v>3</v>
      </c>
      <c r="L6" s="53">
        <f>KotaD4_otus[[#This Row],[D4.0917]]/H$626</f>
        <v>2.2222222222222223E-5</v>
      </c>
      <c r="M6" s="53">
        <f>KotaD4_otus[[#This Row],[D4.1016]]/I$626</f>
        <v>5.9999999999999995E-4</v>
      </c>
      <c r="N6" s="53">
        <f>KotaD4_otus[[#This Row],[D4.1030]]/J$626</f>
        <v>2.2222222222222223E-4</v>
      </c>
      <c r="O6" s="53">
        <f>KotaD4_otus[[#This Row],[D4.1016]]/K$626</f>
        <v>5.9999999999999995E-4</v>
      </c>
    </row>
    <row r="7" spans="1:15" x14ac:dyDescent="0.35">
      <c r="A7" s="52">
        <v>204</v>
      </c>
      <c r="B7" s="52" t="s">
        <v>88</v>
      </c>
      <c r="C7" s="52" t="s">
        <v>868</v>
      </c>
      <c r="D7" s="52" t="s">
        <v>867</v>
      </c>
      <c r="E7" s="52" t="s">
        <v>900</v>
      </c>
      <c r="F7" s="52" t="s">
        <v>901</v>
      </c>
      <c r="G7" s="51" t="s">
        <v>902</v>
      </c>
      <c r="H7" s="50">
        <v>14</v>
      </c>
      <c r="I7" s="50">
        <v>34</v>
      </c>
      <c r="J7" s="50">
        <v>12</v>
      </c>
      <c r="K7" s="50">
        <v>20</v>
      </c>
      <c r="L7" s="53">
        <f>KotaD4_otus[[#This Row],[D4.0917]]/H$626</f>
        <v>3.1111111111111113E-4</v>
      </c>
      <c r="M7" s="53">
        <f>KotaD4_otus[[#This Row],[D4.1016]]/I$626</f>
        <v>7.5555555555555554E-4</v>
      </c>
      <c r="N7" s="53">
        <f>KotaD4_otus[[#This Row],[D4.1030]]/J$626</f>
        <v>2.6666666666666668E-4</v>
      </c>
      <c r="O7" s="53">
        <f>KotaD4_otus[[#This Row],[D4.1016]]/K$626</f>
        <v>7.5555555555555554E-4</v>
      </c>
    </row>
    <row r="8" spans="1:15" x14ac:dyDescent="0.35">
      <c r="A8" s="52">
        <v>15</v>
      </c>
      <c r="B8" s="52" t="s">
        <v>88</v>
      </c>
      <c r="C8" s="52" t="s">
        <v>903</v>
      </c>
      <c r="D8" s="52" t="s">
        <v>904</v>
      </c>
      <c r="E8" s="52" t="s">
        <v>905</v>
      </c>
      <c r="F8" s="52" t="s">
        <v>906</v>
      </c>
      <c r="G8" s="51" t="s">
        <v>907</v>
      </c>
      <c r="H8" s="50">
        <v>143</v>
      </c>
      <c r="I8" s="50">
        <v>818</v>
      </c>
      <c r="J8" s="50">
        <v>373</v>
      </c>
      <c r="K8" s="50">
        <v>364</v>
      </c>
      <c r="L8" s="53">
        <f>KotaD4_otus[[#This Row],[D4.0917]]/H$626</f>
        <v>3.1777777777777776E-3</v>
      </c>
      <c r="M8" s="53">
        <f>KotaD4_otus[[#This Row],[D4.1016]]/I$626</f>
        <v>1.8177777777777779E-2</v>
      </c>
      <c r="N8" s="53">
        <f>KotaD4_otus[[#This Row],[D4.1030]]/J$626</f>
        <v>8.288888888888889E-3</v>
      </c>
      <c r="O8" s="53">
        <f>KotaD4_otus[[#This Row],[D4.1016]]/K$626</f>
        <v>1.8177777777777779E-2</v>
      </c>
    </row>
    <row r="9" spans="1:15" x14ac:dyDescent="0.35">
      <c r="A9" s="52">
        <v>496</v>
      </c>
      <c r="B9" s="52" t="s">
        <v>88</v>
      </c>
      <c r="C9" s="52" t="s">
        <v>285</v>
      </c>
      <c r="D9" s="52" t="s">
        <v>284</v>
      </c>
      <c r="E9" s="52" t="s">
        <v>283</v>
      </c>
      <c r="F9" s="52" t="s">
        <v>282</v>
      </c>
      <c r="G9" s="51" t="s">
        <v>908</v>
      </c>
      <c r="H9" s="50">
        <v>11</v>
      </c>
      <c r="I9" s="50">
        <v>11</v>
      </c>
      <c r="J9" s="50">
        <v>25</v>
      </c>
      <c r="K9" s="50">
        <v>5</v>
      </c>
      <c r="L9" s="53">
        <f>KotaD4_otus[[#This Row],[D4.0917]]/H$626</f>
        <v>2.4444444444444443E-4</v>
      </c>
      <c r="M9" s="53">
        <f>KotaD4_otus[[#This Row],[D4.1016]]/I$626</f>
        <v>2.4444444444444443E-4</v>
      </c>
      <c r="N9" s="53">
        <f>KotaD4_otus[[#This Row],[D4.1030]]/J$626</f>
        <v>5.5555555555555556E-4</v>
      </c>
      <c r="O9" s="53">
        <f>KotaD4_otus[[#This Row],[D4.1016]]/K$626</f>
        <v>2.4444444444444443E-4</v>
      </c>
    </row>
    <row r="10" spans="1:15" x14ac:dyDescent="0.35">
      <c r="A10" s="52">
        <v>252</v>
      </c>
      <c r="B10" s="52" t="s">
        <v>88</v>
      </c>
      <c r="C10" s="52" t="s">
        <v>909</v>
      </c>
      <c r="D10" s="52" t="s">
        <v>910</v>
      </c>
      <c r="E10" s="52" t="s">
        <v>911</v>
      </c>
      <c r="F10" s="52" t="s">
        <v>912</v>
      </c>
      <c r="G10" s="51" t="s">
        <v>913</v>
      </c>
      <c r="H10" s="50">
        <v>21</v>
      </c>
      <c r="I10" s="50">
        <v>13</v>
      </c>
      <c r="J10" s="50">
        <v>11</v>
      </c>
      <c r="K10" s="50">
        <v>7</v>
      </c>
      <c r="L10" s="53">
        <f>KotaD4_otus[[#This Row],[D4.0917]]/H$626</f>
        <v>4.6666666666666666E-4</v>
      </c>
      <c r="M10" s="53">
        <f>KotaD4_otus[[#This Row],[D4.1016]]/I$626</f>
        <v>2.8888888888888888E-4</v>
      </c>
      <c r="N10" s="53">
        <f>KotaD4_otus[[#This Row],[D4.1030]]/J$626</f>
        <v>2.4444444444444443E-4</v>
      </c>
      <c r="O10" s="53">
        <f>KotaD4_otus[[#This Row],[D4.1016]]/K$626</f>
        <v>2.8888888888888888E-4</v>
      </c>
    </row>
    <row r="11" spans="1:15" x14ac:dyDescent="0.35">
      <c r="A11" s="52">
        <v>588</v>
      </c>
      <c r="B11" s="52" t="s">
        <v>88</v>
      </c>
      <c r="C11" s="52" t="s">
        <v>97</v>
      </c>
      <c r="D11" s="52" t="s">
        <v>261</v>
      </c>
      <c r="E11" s="52" t="s">
        <v>260</v>
      </c>
      <c r="F11" s="52" t="s">
        <v>263</v>
      </c>
      <c r="G11" s="51" t="s">
        <v>856</v>
      </c>
      <c r="H11" s="50">
        <v>10</v>
      </c>
      <c r="I11" s="50">
        <v>2</v>
      </c>
      <c r="J11" s="50">
        <v>0</v>
      </c>
      <c r="K11" s="50">
        <v>0</v>
      </c>
      <c r="L11" s="53">
        <f>KotaD4_otus[[#This Row],[D4.0917]]/H$626</f>
        <v>2.2222222222222223E-4</v>
      </c>
      <c r="M11" s="53">
        <f>KotaD4_otus[[#This Row],[D4.1016]]/I$626</f>
        <v>4.4444444444444447E-5</v>
      </c>
      <c r="N11" s="53">
        <f>KotaD4_otus[[#This Row],[D4.1030]]/J$626</f>
        <v>0</v>
      </c>
      <c r="O11" s="53">
        <f>KotaD4_otus[[#This Row],[D4.1016]]/K$626</f>
        <v>4.4444444444444447E-5</v>
      </c>
    </row>
    <row r="12" spans="1:15" x14ac:dyDescent="0.35">
      <c r="A12" s="52">
        <v>128</v>
      </c>
      <c r="B12" s="52" t="s">
        <v>88</v>
      </c>
      <c r="C12" s="52" t="s">
        <v>97</v>
      </c>
      <c r="D12" s="52" t="s">
        <v>261</v>
      </c>
      <c r="E12" s="52" t="s">
        <v>260</v>
      </c>
      <c r="F12" s="52" t="s">
        <v>263</v>
      </c>
      <c r="G12" s="51" t="s">
        <v>914</v>
      </c>
      <c r="H12" s="50">
        <v>114</v>
      </c>
      <c r="I12" s="50">
        <v>28</v>
      </c>
      <c r="J12" s="50">
        <v>18</v>
      </c>
      <c r="K12" s="50">
        <v>23</v>
      </c>
      <c r="L12" s="53">
        <f>KotaD4_otus[[#This Row],[D4.0917]]/H$626</f>
        <v>2.5333333333333332E-3</v>
      </c>
      <c r="M12" s="53">
        <f>KotaD4_otus[[#This Row],[D4.1016]]/I$626</f>
        <v>6.2222222222222225E-4</v>
      </c>
      <c r="N12" s="53">
        <f>KotaD4_otus[[#This Row],[D4.1030]]/J$626</f>
        <v>4.0000000000000002E-4</v>
      </c>
      <c r="O12" s="53">
        <f>KotaD4_otus[[#This Row],[D4.1016]]/K$626</f>
        <v>6.2222222222222225E-4</v>
      </c>
    </row>
    <row r="13" spans="1:15" x14ac:dyDescent="0.35">
      <c r="A13" s="52">
        <v>297</v>
      </c>
      <c r="B13" s="52" t="s">
        <v>88</v>
      </c>
      <c r="C13" s="52" t="s">
        <v>97</v>
      </c>
      <c r="D13" s="52" t="s">
        <v>261</v>
      </c>
      <c r="E13" s="52" t="s">
        <v>260</v>
      </c>
      <c r="F13" s="52" t="s">
        <v>263</v>
      </c>
      <c r="G13" s="51" t="s">
        <v>915</v>
      </c>
      <c r="H13" s="50">
        <v>14</v>
      </c>
      <c r="I13" s="50">
        <v>33</v>
      </c>
      <c r="J13" s="50">
        <v>7</v>
      </c>
      <c r="K13" s="50">
        <v>2</v>
      </c>
      <c r="L13" s="53">
        <f>KotaD4_otus[[#This Row],[D4.0917]]/H$626</f>
        <v>3.1111111111111113E-4</v>
      </c>
      <c r="M13" s="53">
        <f>KotaD4_otus[[#This Row],[D4.1016]]/I$626</f>
        <v>7.3333333333333334E-4</v>
      </c>
      <c r="N13" s="53">
        <f>KotaD4_otus[[#This Row],[D4.1030]]/J$626</f>
        <v>1.5555555555555556E-4</v>
      </c>
      <c r="O13" s="53">
        <f>KotaD4_otus[[#This Row],[D4.1016]]/K$626</f>
        <v>7.3333333333333334E-4</v>
      </c>
    </row>
    <row r="14" spans="1:15" x14ac:dyDescent="0.35">
      <c r="A14" s="52">
        <v>107</v>
      </c>
      <c r="B14" s="52" t="s">
        <v>88</v>
      </c>
      <c r="C14" s="52" t="s">
        <v>97</v>
      </c>
      <c r="D14" s="52" t="s">
        <v>261</v>
      </c>
      <c r="E14" s="52" t="s">
        <v>260</v>
      </c>
      <c r="F14" s="52" t="s">
        <v>263</v>
      </c>
      <c r="G14" s="51" t="s">
        <v>916</v>
      </c>
      <c r="H14" s="50">
        <v>86</v>
      </c>
      <c r="I14" s="50">
        <v>134</v>
      </c>
      <c r="J14" s="50">
        <v>56</v>
      </c>
      <c r="K14" s="50">
        <v>68</v>
      </c>
      <c r="L14" s="53">
        <f>KotaD4_otus[[#This Row],[D4.0917]]/H$626</f>
        <v>1.911111111111111E-3</v>
      </c>
      <c r="M14" s="53">
        <f>KotaD4_otus[[#This Row],[D4.1016]]/I$626</f>
        <v>2.977777777777778E-3</v>
      </c>
      <c r="N14" s="53">
        <f>KotaD4_otus[[#This Row],[D4.1030]]/J$626</f>
        <v>1.2444444444444445E-3</v>
      </c>
      <c r="O14" s="53">
        <f>KotaD4_otus[[#This Row],[D4.1016]]/K$626</f>
        <v>2.977777777777778E-3</v>
      </c>
    </row>
    <row r="15" spans="1:15" x14ac:dyDescent="0.35">
      <c r="A15" s="52">
        <v>97</v>
      </c>
      <c r="B15" s="52" t="s">
        <v>88</v>
      </c>
      <c r="C15" s="52" t="s">
        <v>97</v>
      </c>
      <c r="D15" s="52" t="s">
        <v>261</v>
      </c>
      <c r="E15" s="52" t="s">
        <v>260</v>
      </c>
      <c r="F15" s="52" t="s">
        <v>263</v>
      </c>
      <c r="G15" s="51" t="s">
        <v>855</v>
      </c>
      <c r="H15" s="50">
        <v>115</v>
      </c>
      <c r="I15" s="50">
        <v>86</v>
      </c>
      <c r="J15" s="50">
        <v>48</v>
      </c>
      <c r="K15" s="50">
        <v>79</v>
      </c>
      <c r="L15" s="53">
        <f>KotaD4_otus[[#This Row],[D4.0917]]/H$626</f>
        <v>2.5555555555555557E-3</v>
      </c>
      <c r="M15" s="53">
        <f>KotaD4_otus[[#This Row],[D4.1016]]/I$626</f>
        <v>1.911111111111111E-3</v>
      </c>
      <c r="N15" s="53">
        <f>KotaD4_otus[[#This Row],[D4.1030]]/J$626</f>
        <v>1.0666666666666667E-3</v>
      </c>
      <c r="O15" s="53">
        <f>KotaD4_otus[[#This Row],[D4.1016]]/K$626</f>
        <v>1.911111111111111E-3</v>
      </c>
    </row>
    <row r="16" spans="1:15" x14ac:dyDescent="0.35">
      <c r="A16" s="52">
        <v>209</v>
      </c>
      <c r="B16" s="52" t="s">
        <v>88</v>
      </c>
      <c r="C16" s="52" t="s">
        <v>97</v>
      </c>
      <c r="D16" s="52" t="s">
        <v>261</v>
      </c>
      <c r="E16" s="52" t="s">
        <v>260</v>
      </c>
      <c r="F16" s="52" t="s">
        <v>263</v>
      </c>
      <c r="G16" s="51" t="s">
        <v>917</v>
      </c>
      <c r="H16" s="50">
        <v>33</v>
      </c>
      <c r="I16" s="50">
        <v>15</v>
      </c>
      <c r="J16" s="50">
        <v>13</v>
      </c>
      <c r="K16" s="50">
        <v>25</v>
      </c>
      <c r="L16" s="53">
        <f>KotaD4_otus[[#This Row],[D4.0917]]/H$626</f>
        <v>7.3333333333333334E-4</v>
      </c>
      <c r="M16" s="53">
        <f>KotaD4_otus[[#This Row],[D4.1016]]/I$626</f>
        <v>3.3333333333333332E-4</v>
      </c>
      <c r="N16" s="53">
        <f>KotaD4_otus[[#This Row],[D4.1030]]/J$626</f>
        <v>2.8888888888888888E-4</v>
      </c>
      <c r="O16" s="53">
        <f>KotaD4_otus[[#This Row],[D4.1016]]/K$626</f>
        <v>3.3333333333333332E-4</v>
      </c>
    </row>
    <row r="17" spans="1:15" x14ac:dyDescent="0.35">
      <c r="A17" s="52">
        <v>61</v>
      </c>
      <c r="B17" s="52" t="s">
        <v>88</v>
      </c>
      <c r="C17" s="52" t="s">
        <v>97</v>
      </c>
      <c r="D17" s="52" t="s">
        <v>261</v>
      </c>
      <c r="E17" s="52" t="s">
        <v>260</v>
      </c>
      <c r="F17" s="52" t="s">
        <v>263</v>
      </c>
      <c r="G17" s="51" t="s">
        <v>918</v>
      </c>
      <c r="H17" s="50">
        <v>168</v>
      </c>
      <c r="I17" s="50">
        <v>111</v>
      </c>
      <c r="J17" s="50">
        <v>92</v>
      </c>
      <c r="K17" s="50">
        <v>120</v>
      </c>
      <c r="L17" s="53">
        <f>KotaD4_otus[[#This Row],[D4.0917]]/H$626</f>
        <v>3.7333333333333333E-3</v>
      </c>
      <c r="M17" s="53">
        <f>KotaD4_otus[[#This Row],[D4.1016]]/I$626</f>
        <v>2.4666666666666665E-3</v>
      </c>
      <c r="N17" s="53">
        <f>KotaD4_otus[[#This Row],[D4.1030]]/J$626</f>
        <v>2.0444444444444447E-3</v>
      </c>
      <c r="O17" s="53">
        <f>KotaD4_otus[[#This Row],[D4.1016]]/K$626</f>
        <v>2.4666666666666665E-3</v>
      </c>
    </row>
    <row r="18" spans="1:15" x14ac:dyDescent="0.35">
      <c r="A18" s="52">
        <v>166</v>
      </c>
      <c r="B18" s="52" t="s">
        <v>88</v>
      </c>
      <c r="C18" s="52" t="s">
        <v>97</v>
      </c>
      <c r="D18" s="52" t="s">
        <v>261</v>
      </c>
      <c r="E18" s="52" t="s">
        <v>682</v>
      </c>
      <c r="F18" s="52" t="s">
        <v>681</v>
      </c>
      <c r="G18" s="51" t="s">
        <v>851</v>
      </c>
      <c r="H18" s="50">
        <v>49</v>
      </c>
      <c r="I18" s="50">
        <v>39</v>
      </c>
      <c r="J18" s="50">
        <v>29</v>
      </c>
      <c r="K18" s="50">
        <v>34</v>
      </c>
      <c r="L18" s="53">
        <f>KotaD4_otus[[#This Row],[D4.0917]]/H$626</f>
        <v>1.0888888888888888E-3</v>
      </c>
      <c r="M18" s="53">
        <f>KotaD4_otus[[#This Row],[D4.1016]]/I$626</f>
        <v>8.6666666666666663E-4</v>
      </c>
      <c r="N18" s="53">
        <f>KotaD4_otus[[#This Row],[D4.1030]]/J$626</f>
        <v>6.4444444444444445E-4</v>
      </c>
      <c r="O18" s="53">
        <f>KotaD4_otus[[#This Row],[D4.1016]]/K$626</f>
        <v>8.6666666666666663E-4</v>
      </c>
    </row>
    <row r="19" spans="1:15" x14ac:dyDescent="0.35">
      <c r="A19" s="52">
        <v>235</v>
      </c>
      <c r="B19" s="52" t="s">
        <v>88</v>
      </c>
      <c r="C19" s="52" t="s">
        <v>97</v>
      </c>
      <c r="D19" s="52" t="s">
        <v>261</v>
      </c>
      <c r="E19" s="52" t="s">
        <v>682</v>
      </c>
      <c r="F19" s="52" t="s">
        <v>681</v>
      </c>
      <c r="G19" s="51" t="s">
        <v>851</v>
      </c>
      <c r="H19" s="50">
        <v>24</v>
      </c>
      <c r="I19" s="50">
        <v>19</v>
      </c>
      <c r="J19" s="50">
        <v>9</v>
      </c>
      <c r="K19" s="50">
        <v>26</v>
      </c>
      <c r="L19" s="53">
        <f>KotaD4_otus[[#This Row],[D4.0917]]/H$626</f>
        <v>5.3333333333333336E-4</v>
      </c>
      <c r="M19" s="53">
        <f>KotaD4_otus[[#This Row],[D4.1016]]/I$626</f>
        <v>4.2222222222222222E-4</v>
      </c>
      <c r="N19" s="53">
        <f>KotaD4_otus[[#This Row],[D4.1030]]/J$626</f>
        <v>2.0000000000000001E-4</v>
      </c>
      <c r="O19" s="53">
        <f>KotaD4_otus[[#This Row],[D4.1016]]/K$626</f>
        <v>4.2222222222222222E-4</v>
      </c>
    </row>
    <row r="20" spans="1:15" x14ac:dyDescent="0.35">
      <c r="A20" s="52">
        <v>447</v>
      </c>
      <c r="B20" s="52" t="s">
        <v>88</v>
      </c>
      <c r="C20" s="52" t="s">
        <v>97</v>
      </c>
      <c r="D20" s="52" t="s">
        <v>261</v>
      </c>
      <c r="E20" s="52" t="s">
        <v>682</v>
      </c>
      <c r="F20" s="52" t="s">
        <v>681</v>
      </c>
      <c r="G20" s="51" t="s">
        <v>851</v>
      </c>
      <c r="H20" s="50">
        <v>7</v>
      </c>
      <c r="I20" s="50">
        <v>10</v>
      </c>
      <c r="J20" s="50">
        <v>5</v>
      </c>
      <c r="K20" s="50">
        <v>15</v>
      </c>
      <c r="L20" s="53">
        <f>KotaD4_otus[[#This Row],[D4.0917]]/H$626</f>
        <v>1.5555555555555556E-4</v>
      </c>
      <c r="M20" s="53">
        <f>KotaD4_otus[[#This Row],[D4.1016]]/I$626</f>
        <v>2.2222222222222223E-4</v>
      </c>
      <c r="N20" s="53">
        <f>KotaD4_otus[[#This Row],[D4.1030]]/J$626</f>
        <v>1.1111111111111112E-4</v>
      </c>
      <c r="O20" s="53">
        <f>KotaD4_otus[[#This Row],[D4.1016]]/K$626</f>
        <v>2.2222222222222223E-4</v>
      </c>
    </row>
    <row r="21" spans="1:15" x14ac:dyDescent="0.35">
      <c r="A21" s="52">
        <v>360</v>
      </c>
      <c r="B21" s="52" t="s">
        <v>88</v>
      </c>
      <c r="C21" s="52" t="s">
        <v>97</v>
      </c>
      <c r="D21" s="52" t="s">
        <v>261</v>
      </c>
      <c r="E21" s="52" t="s">
        <v>682</v>
      </c>
      <c r="F21" s="52" t="s">
        <v>681</v>
      </c>
      <c r="G21" s="51" t="s">
        <v>851</v>
      </c>
      <c r="H21" s="50">
        <v>7</v>
      </c>
      <c r="I21" s="50">
        <v>7</v>
      </c>
      <c r="J21" s="50">
        <v>4</v>
      </c>
      <c r="K21" s="50">
        <v>5</v>
      </c>
      <c r="L21" s="53">
        <f>KotaD4_otus[[#This Row],[D4.0917]]/H$626</f>
        <v>1.5555555555555556E-4</v>
      </c>
      <c r="M21" s="53">
        <f>KotaD4_otus[[#This Row],[D4.1016]]/I$626</f>
        <v>1.5555555555555556E-4</v>
      </c>
      <c r="N21" s="53">
        <f>KotaD4_otus[[#This Row],[D4.1030]]/J$626</f>
        <v>8.8888888888888893E-5</v>
      </c>
      <c r="O21" s="53">
        <f>KotaD4_otus[[#This Row],[D4.1016]]/K$626</f>
        <v>1.5555555555555556E-4</v>
      </c>
    </row>
    <row r="22" spans="1:15" x14ac:dyDescent="0.35">
      <c r="A22" s="52">
        <v>40</v>
      </c>
      <c r="B22" s="52" t="s">
        <v>88</v>
      </c>
      <c r="C22" s="52" t="s">
        <v>219</v>
      </c>
      <c r="D22" s="52" t="s">
        <v>218</v>
      </c>
      <c r="E22" s="52" t="s">
        <v>850</v>
      </c>
      <c r="F22" s="52" t="s">
        <v>849</v>
      </c>
      <c r="G22" s="51" t="s">
        <v>919</v>
      </c>
      <c r="H22" s="50">
        <v>422</v>
      </c>
      <c r="I22" s="50">
        <v>173</v>
      </c>
      <c r="J22" s="50">
        <v>81</v>
      </c>
      <c r="K22" s="50">
        <v>50</v>
      </c>
      <c r="L22" s="53">
        <f>KotaD4_otus[[#This Row],[D4.0917]]/H$626</f>
        <v>9.3777777777777783E-3</v>
      </c>
      <c r="M22" s="53">
        <f>KotaD4_otus[[#This Row],[D4.1016]]/I$626</f>
        <v>3.8444444444444446E-3</v>
      </c>
      <c r="N22" s="53">
        <f>KotaD4_otus[[#This Row],[D4.1030]]/J$626</f>
        <v>1.8E-3</v>
      </c>
      <c r="O22" s="53">
        <f>KotaD4_otus[[#This Row],[D4.1016]]/K$626</f>
        <v>3.8444444444444446E-3</v>
      </c>
    </row>
    <row r="23" spans="1:15" x14ac:dyDescent="0.35">
      <c r="A23" s="52">
        <v>326</v>
      </c>
      <c r="B23" s="52" t="s">
        <v>88</v>
      </c>
      <c r="C23" s="52" t="s">
        <v>97</v>
      </c>
      <c r="D23" s="52" t="s">
        <v>261</v>
      </c>
      <c r="E23" s="52" t="s">
        <v>847</v>
      </c>
      <c r="F23" s="52" t="s">
        <v>846</v>
      </c>
      <c r="G23" s="51" t="s">
        <v>845</v>
      </c>
      <c r="H23" s="50">
        <v>10</v>
      </c>
      <c r="I23" s="50">
        <v>19</v>
      </c>
      <c r="J23" s="50">
        <v>11</v>
      </c>
      <c r="K23" s="50">
        <v>6</v>
      </c>
      <c r="L23" s="53">
        <f>KotaD4_otus[[#This Row],[D4.0917]]/H$626</f>
        <v>2.2222222222222223E-4</v>
      </c>
      <c r="M23" s="53">
        <f>KotaD4_otus[[#This Row],[D4.1016]]/I$626</f>
        <v>4.2222222222222222E-4</v>
      </c>
      <c r="N23" s="53">
        <f>KotaD4_otus[[#This Row],[D4.1030]]/J$626</f>
        <v>2.4444444444444443E-4</v>
      </c>
      <c r="O23" s="53">
        <f>KotaD4_otus[[#This Row],[D4.1016]]/K$626</f>
        <v>4.2222222222222222E-4</v>
      </c>
    </row>
    <row r="24" spans="1:15" x14ac:dyDescent="0.35">
      <c r="A24" s="52">
        <v>190</v>
      </c>
      <c r="B24" s="52" t="s">
        <v>88</v>
      </c>
      <c r="C24" s="52" t="s">
        <v>97</v>
      </c>
      <c r="D24" s="52" t="s">
        <v>336</v>
      </c>
      <c r="E24" s="52" t="s">
        <v>559</v>
      </c>
      <c r="F24" s="52" t="s">
        <v>844</v>
      </c>
      <c r="G24" s="51" t="s">
        <v>920</v>
      </c>
      <c r="H24" s="50">
        <v>23</v>
      </c>
      <c r="I24" s="50">
        <v>39</v>
      </c>
      <c r="J24" s="50">
        <v>32</v>
      </c>
      <c r="K24" s="50">
        <v>24</v>
      </c>
      <c r="L24" s="53">
        <f>KotaD4_otus[[#This Row],[D4.0917]]/H$626</f>
        <v>5.1111111111111116E-4</v>
      </c>
      <c r="M24" s="53">
        <f>KotaD4_otus[[#This Row],[D4.1016]]/I$626</f>
        <v>8.6666666666666663E-4</v>
      </c>
      <c r="N24" s="53">
        <f>KotaD4_otus[[#This Row],[D4.1030]]/J$626</f>
        <v>7.1111111111111115E-4</v>
      </c>
      <c r="O24" s="53">
        <f>KotaD4_otus[[#This Row],[D4.1016]]/K$626</f>
        <v>8.6666666666666663E-4</v>
      </c>
    </row>
    <row r="25" spans="1:15" x14ac:dyDescent="0.35">
      <c r="A25" s="52">
        <v>159</v>
      </c>
      <c r="B25" s="52" t="s">
        <v>88</v>
      </c>
      <c r="C25" s="52" t="s">
        <v>97</v>
      </c>
      <c r="D25" s="52" t="s">
        <v>261</v>
      </c>
      <c r="E25" s="52" t="s">
        <v>260</v>
      </c>
      <c r="F25" s="52" t="s">
        <v>263</v>
      </c>
      <c r="G25" s="51" t="s">
        <v>921</v>
      </c>
      <c r="H25" s="50">
        <v>47</v>
      </c>
      <c r="I25" s="50">
        <v>36</v>
      </c>
      <c r="J25" s="50">
        <v>21</v>
      </c>
      <c r="K25" s="50">
        <v>22</v>
      </c>
      <c r="L25" s="53">
        <f>KotaD4_otus[[#This Row],[D4.0917]]/H$626</f>
        <v>1.0444444444444444E-3</v>
      </c>
      <c r="M25" s="53">
        <f>KotaD4_otus[[#This Row],[D4.1016]]/I$626</f>
        <v>8.0000000000000004E-4</v>
      </c>
      <c r="N25" s="53">
        <f>KotaD4_otus[[#This Row],[D4.1030]]/J$626</f>
        <v>4.6666666666666666E-4</v>
      </c>
      <c r="O25" s="53">
        <f>KotaD4_otus[[#This Row],[D4.1016]]/K$626</f>
        <v>8.0000000000000004E-4</v>
      </c>
    </row>
    <row r="26" spans="1:15" x14ac:dyDescent="0.35">
      <c r="A26" s="52">
        <v>572</v>
      </c>
      <c r="B26" s="52" t="s">
        <v>88</v>
      </c>
      <c r="C26" s="52" t="s">
        <v>97</v>
      </c>
      <c r="D26" s="52" t="s">
        <v>261</v>
      </c>
      <c r="E26" s="52" t="s">
        <v>260</v>
      </c>
      <c r="F26" s="52" t="s">
        <v>263</v>
      </c>
      <c r="G26" s="51" t="s">
        <v>922</v>
      </c>
      <c r="H26" s="50">
        <v>7</v>
      </c>
      <c r="I26" s="50">
        <v>10</v>
      </c>
      <c r="J26" s="50">
        <v>2</v>
      </c>
      <c r="K26" s="50">
        <v>2</v>
      </c>
      <c r="L26" s="53">
        <f>KotaD4_otus[[#This Row],[D4.0917]]/H$626</f>
        <v>1.5555555555555556E-4</v>
      </c>
      <c r="M26" s="53">
        <f>KotaD4_otus[[#This Row],[D4.1016]]/I$626</f>
        <v>2.2222222222222223E-4</v>
      </c>
      <c r="N26" s="53">
        <f>KotaD4_otus[[#This Row],[D4.1030]]/J$626</f>
        <v>4.4444444444444447E-5</v>
      </c>
      <c r="O26" s="53">
        <f>KotaD4_otus[[#This Row],[D4.1016]]/K$626</f>
        <v>2.2222222222222223E-4</v>
      </c>
    </row>
    <row r="27" spans="1:15" x14ac:dyDescent="0.35">
      <c r="A27" s="52">
        <v>281</v>
      </c>
      <c r="B27" s="52" t="s">
        <v>88</v>
      </c>
      <c r="C27" s="52" t="s">
        <v>97</v>
      </c>
      <c r="D27" s="52" t="s">
        <v>336</v>
      </c>
      <c r="E27" s="52" t="s">
        <v>559</v>
      </c>
      <c r="F27" s="52" t="s">
        <v>841</v>
      </c>
      <c r="G27" s="51" t="s">
        <v>923</v>
      </c>
      <c r="H27" s="50">
        <v>19</v>
      </c>
      <c r="I27" s="50">
        <v>20</v>
      </c>
      <c r="J27" s="50">
        <v>15</v>
      </c>
      <c r="K27" s="50">
        <v>19</v>
      </c>
      <c r="L27" s="53">
        <f>KotaD4_otus[[#This Row],[D4.0917]]/H$626</f>
        <v>4.2222222222222222E-4</v>
      </c>
      <c r="M27" s="53">
        <f>KotaD4_otus[[#This Row],[D4.1016]]/I$626</f>
        <v>4.4444444444444447E-4</v>
      </c>
      <c r="N27" s="53">
        <f>KotaD4_otus[[#This Row],[D4.1030]]/J$626</f>
        <v>3.3333333333333332E-4</v>
      </c>
      <c r="O27" s="53">
        <f>KotaD4_otus[[#This Row],[D4.1016]]/K$626</f>
        <v>4.4444444444444447E-4</v>
      </c>
    </row>
    <row r="28" spans="1:15" x14ac:dyDescent="0.35">
      <c r="A28" s="52">
        <v>599</v>
      </c>
      <c r="B28" s="52" t="s">
        <v>88</v>
      </c>
      <c r="C28" s="52" t="s">
        <v>97</v>
      </c>
      <c r="D28" s="52" t="s">
        <v>261</v>
      </c>
      <c r="E28" s="52" t="s">
        <v>260</v>
      </c>
      <c r="F28" s="52" t="s">
        <v>924</v>
      </c>
      <c r="G28" s="51" t="s">
        <v>925</v>
      </c>
      <c r="H28" s="50">
        <v>11</v>
      </c>
      <c r="I28" s="50">
        <v>5</v>
      </c>
      <c r="J28" s="50">
        <v>6</v>
      </c>
      <c r="K28" s="50">
        <v>2</v>
      </c>
      <c r="L28" s="53">
        <f>KotaD4_otus[[#This Row],[D4.0917]]/H$626</f>
        <v>2.4444444444444443E-4</v>
      </c>
      <c r="M28" s="53">
        <f>KotaD4_otus[[#This Row],[D4.1016]]/I$626</f>
        <v>1.1111111111111112E-4</v>
      </c>
      <c r="N28" s="53">
        <f>KotaD4_otus[[#This Row],[D4.1030]]/J$626</f>
        <v>1.3333333333333334E-4</v>
      </c>
      <c r="O28" s="53">
        <f>KotaD4_otus[[#This Row],[D4.1016]]/K$626</f>
        <v>1.1111111111111112E-4</v>
      </c>
    </row>
    <row r="29" spans="1:15" x14ac:dyDescent="0.35">
      <c r="A29" s="52">
        <v>341</v>
      </c>
      <c r="B29" s="52" t="s">
        <v>88</v>
      </c>
      <c r="C29" s="52" t="s">
        <v>97</v>
      </c>
      <c r="D29" s="52" t="s">
        <v>261</v>
      </c>
      <c r="E29" s="52" t="s">
        <v>926</v>
      </c>
      <c r="F29" s="52" t="s">
        <v>927</v>
      </c>
      <c r="G29" s="51" t="s">
        <v>928</v>
      </c>
      <c r="H29" s="50">
        <v>15</v>
      </c>
      <c r="I29" s="50">
        <v>7</v>
      </c>
      <c r="J29" s="50">
        <v>6</v>
      </c>
      <c r="K29" s="50">
        <v>8</v>
      </c>
      <c r="L29" s="53">
        <f>KotaD4_otus[[#This Row],[D4.0917]]/H$626</f>
        <v>3.3333333333333332E-4</v>
      </c>
      <c r="M29" s="53">
        <f>KotaD4_otus[[#This Row],[D4.1016]]/I$626</f>
        <v>1.5555555555555556E-4</v>
      </c>
      <c r="N29" s="53">
        <f>KotaD4_otus[[#This Row],[D4.1030]]/J$626</f>
        <v>1.3333333333333334E-4</v>
      </c>
      <c r="O29" s="53">
        <f>KotaD4_otus[[#This Row],[D4.1016]]/K$626</f>
        <v>1.5555555555555556E-4</v>
      </c>
    </row>
    <row r="30" spans="1:15" x14ac:dyDescent="0.35">
      <c r="A30" s="52">
        <v>398</v>
      </c>
      <c r="B30" s="52" t="s">
        <v>88</v>
      </c>
      <c r="C30" s="52" t="s">
        <v>97</v>
      </c>
      <c r="D30" s="52" t="s">
        <v>336</v>
      </c>
      <c r="E30" s="52" t="s">
        <v>929</v>
      </c>
      <c r="F30" s="52" t="s">
        <v>930</v>
      </c>
      <c r="G30" s="51" t="s">
        <v>931</v>
      </c>
      <c r="H30" s="50">
        <v>15</v>
      </c>
      <c r="I30" s="50">
        <v>12</v>
      </c>
      <c r="J30" s="50">
        <v>7</v>
      </c>
      <c r="K30" s="50">
        <v>14</v>
      </c>
      <c r="L30" s="53">
        <f>KotaD4_otus[[#This Row],[D4.0917]]/H$626</f>
        <v>3.3333333333333332E-4</v>
      </c>
      <c r="M30" s="53">
        <f>KotaD4_otus[[#This Row],[D4.1016]]/I$626</f>
        <v>2.6666666666666668E-4</v>
      </c>
      <c r="N30" s="53">
        <f>KotaD4_otus[[#This Row],[D4.1030]]/J$626</f>
        <v>1.5555555555555556E-4</v>
      </c>
      <c r="O30" s="53">
        <f>KotaD4_otus[[#This Row],[D4.1016]]/K$626</f>
        <v>2.6666666666666668E-4</v>
      </c>
    </row>
    <row r="31" spans="1:15" x14ac:dyDescent="0.35">
      <c r="A31" s="52">
        <v>534</v>
      </c>
      <c r="B31" s="52" t="s">
        <v>88</v>
      </c>
      <c r="C31" s="52" t="s">
        <v>97</v>
      </c>
      <c r="D31" s="52" t="s">
        <v>336</v>
      </c>
      <c r="E31" s="52" t="s">
        <v>932</v>
      </c>
      <c r="F31" s="52" t="s">
        <v>933</v>
      </c>
      <c r="G31" s="51" t="s">
        <v>934</v>
      </c>
      <c r="H31" s="50">
        <v>7</v>
      </c>
      <c r="I31" s="50">
        <v>10</v>
      </c>
      <c r="J31" s="50">
        <v>9</v>
      </c>
      <c r="K31" s="50">
        <v>10</v>
      </c>
      <c r="L31" s="53">
        <f>KotaD4_otus[[#This Row],[D4.0917]]/H$626</f>
        <v>1.5555555555555556E-4</v>
      </c>
      <c r="M31" s="53">
        <f>KotaD4_otus[[#This Row],[D4.1016]]/I$626</f>
        <v>2.2222222222222223E-4</v>
      </c>
      <c r="N31" s="53">
        <f>KotaD4_otus[[#This Row],[D4.1030]]/J$626</f>
        <v>2.0000000000000001E-4</v>
      </c>
      <c r="O31" s="53">
        <f>KotaD4_otus[[#This Row],[D4.1016]]/K$626</f>
        <v>2.2222222222222223E-4</v>
      </c>
    </row>
    <row r="32" spans="1:15" x14ac:dyDescent="0.35">
      <c r="A32" s="52">
        <v>602</v>
      </c>
      <c r="B32" s="52" t="s">
        <v>88</v>
      </c>
      <c r="C32" s="52" t="s">
        <v>97</v>
      </c>
      <c r="D32" s="52" t="s">
        <v>336</v>
      </c>
      <c r="E32" s="52" t="s">
        <v>935</v>
      </c>
      <c r="F32" s="52" t="s">
        <v>936</v>
      </c>
      <c r="G32" s="51" t="s">
        <v>937</v>
      </c>
      <c r="H32" s="50">
        <v>11</v>
      </c>
      <c r="I32" s="50">
        <v>5</v>
      </c>
      <c r="J32" s="50">
        <v>3</v>
      </c>
      <c r="K32" s="50">
        <v>8</v>
      </c>
      <c r="L32" s="53">
        <f>KotaD4_otus[[#This Row],[D4.0917]]/H$626</f>
        <v>2.4444444444444443E-4</v>
      </c>
      <c r="M32" s="53">
        <f>KotaD4_otus[[#This Row],[D4.1016]]/I$626</f>
        <v>1.1111111111111112E-4</v>
      </c>
      <c r="N32" s="53">
        <f>KotaD4_otus[[#This Row],[D4.1030]]/J$626</f>
        <v>6.666666666666667E-5</v>
      </c>
      <c r="O32" s="53">
        <f>KotaD4_otus[[#This Row],[D4.1016]]/K$626</f>
        <v>1.1111111111111112E-4</v>
      </c>
    </row>
    <row r="33" spans="1:15" x14ac:dyDescent="0.35">
      <c r="A33" s="52">
        <v>307</v>
      </c>
      <c r="B33" s="52" t="s">
        <v>88</v>
      </c>
      <c r="C33" s="52" t="s">
        <v>97</v>
      </c>
      <c r="D33" s="52" t="s">
        <v>336</v>
      </c>
      <c r="E33" s="52" t="s">
        <v>559</v>
      </c>
      <c r="F33" s="52" t="s">
        <v>841</v>
      </c>
      <c r="G33" s="51" t="s">
        <v>938</v>
      </c>
      <c r="H33" s="50">
        <v>15</v>
      </c>
      <c r="I33" s="50">
        <v>22</v>
      </c>
      <c r="J33" s="50">
        <v>26</v>
      </c>
      <c r="K33" s="50">
        <v>10</v>
      </c>
      <c r="L33" s="53">
        <f>KotaD4_otus[[#This Row],[D4.0917]]/H$626</f>
        <v>3.3333333333333332E-4</v>
      </c>
      <c r="M33" s="53">
        <f>KotaD4_otus[[#This Row],[D4.1016]]/I$626</f>
        <v>4.8888888888888886E-4</v>
      </c>
      <c r="N33" s="53">
        <f>KotaD4_otus[[#This Row],[D4.1030]]/J$626</f>
        <v>5.7777777777777775E-4</v>
      </c>
      <c r="O33" s="53">
        <f>KotaD4_otus[[#This Row],[D4.1016]]/K$626</f>
        <v>4.8888888888888886E-4</v>
      </c>
    </row>
    <row r="34" spans="1:15" x14ac:dyDescent="0.35">
      <c r="A34" s="52">
        <v>608</v>
      </c>
      <c r="B34" s="52" t="s">
        <v>88</v>
      </c>
      <c r="C34" s="52" t="s">
        <v>285</v>
      </c>
      <c r="D34" s="52" t="s">
        <v>939</v>
      </c>
      <c r="E34" s="52" t="s">
        <v>940</v>
      </c>
      <c r="F34" s="52" t="s">
        <v>941</v>
      </c>
      <c r="G34" s="51" t="s">
        <v>942</v>
      </c>
      <c r="H34" s="50">
        <v>1</v>
      </c>
      <c r="I34" s="50">
        <v>4</v>
      </c>
      <c r="J34" s="50">
        <v>6</v>
      </c>
      <c r="K34" s="50">
        <v>5</v>
      </c>
      <c r="L34" s="53">
        <f>KotaD4_otus[[#This Row],[D4.0917]]/H$626</f>
        <v>2.2222222222222223E-5</v>
      </c>
      <c r="M34" s="53">
        <f>KotaD4_otus[[#This Row],[D4.1016]]/I$626</f>
        <v>8.8888888888888893E-5</v>
      </c>
      <c r="N34" s="53">
        <f>KotaD4_otus[[#This Row],[D4.1030]]/J$626</f>
        <v>1.3333333333333334E-4</v>
      </c>
      <c r="O34" s="53">
        <f>KotaD4_otus[[#This Row],[D4.1016]]/K$626</f>
        <v>8.8888888888888893E-5</v>
      </c>
    </row>
    <row r="35" spans="1:15" x14ac:dyDescent="0.35">
      <c r="A35" s="52">
        <v>92</v>
      </c>
      <c r="B35" s="52" t="s">
        <v>88</v>
      </c>
      <c r="C35" s="52" t="s">
        <v>943</v>
      </c>
      <c r="D35" s="52" t="s">
        <v>944</v>
      </c>
      <c r="E35" s="52" t="s">
        <v>945</v>
      </c>
      <c r="F35" s="52" t="s">
        <v>946</v>
      </c>
      <c r="G35" s="51" t="s">
        <v>947</v>
      </c>
      <c r="H35" s="50">
        <v>89</v>
      </c>
      <c r="I35" s="50">
        <v>30</v>
      </c>
      <c r="J35" s="50">
        <v>41</v>
      </c>
      <c r="K35" s="50">
        <v>112</v>
      </c>
      <c r="L35" s="53">
        <f>KotaD4_otus[[#This Row],[D4.0917]]/H$626</f>
        <v>1.977777777777778E-3</v>
      </c>
      <c r="M35" s="53">
        <f>KotaD4_otus[[#This Row],[D4.1016]]/I$626</f>
        <v>6.6666666666666664E-4</v>
      </c>
      <c r="N35" s="53">
        <f>KotaD4_otus[[#This Row],[D4.1030]]/J$626</f>
        <v>9.1111111111111113E-4</v>
      </c>
      <c r="O35" s="53">
        <f>KotaD4_otus[[#This Row],[D4.1016]]/K$626</f>
        <v>6.6666666666666664E-4</v>
      </c>
    </row>
    <row r="36" spans="1:15" x14ac:dyDescent="0.35">
      <c r="A36" s="52">
        <v>331</v>
      </c>
      <c r="B36" s="52" t="s">
        <v>88</v>
      </c>
      <c r="C36" s="52" t="s">
        <v>285</v>
      </c>
      <c r="D36" s="52" t="s">
        <v>284</v>
      </c>
      <c r="E36" s="52" t="s">
        <v>283</v>
      </c>
      <c r="F36" s="52" t="s">
        <v>829</v>
      </c>
      <c r="G36" s="51" t="s">
        <v>948</v>
      </c>
      <c r="H36" s="50">
        <v>11</v>
      </c>
      <c r="I36" s="50">
        <v>8</v>
      </c>
      <c r="J36" s="50">
        <v>8</v>
      </c>
      <c r="K36" s="50">
        <v>12</v>
      </c>
      <c r="L36" s="53">
        <f>KotaD4_otus[[#This Row],[D4.0917]]/H$626</f>
        <v>2.4444444444444443E-4</v>
      </c>
      <c r="M36" s="53">
        <f>KotaD4_otus[[#This Row],[D4.1016]]/I$626</f>
        <v>1.7777777777777779E-4</v>
      </c>
      <c r="N36" s="53">
        <f>KotaD4_otus[[#This Row],[D4.1030]]/J$626</f>
        <v>1.7777777777777779E-4</v>
      </c>
      <c r="O36" s="53">
        <f>KotaD4_otus[[#This Row],[D4.1016]]/K$626</f>
        <v>1.7777777777777779E-4</v>
      </c>
    </row>
    <row r="37" spans="1:15" x14ac:dyDescent="0.35">
      <c r="A37" s="52">
        <v>186</v>
      </c>
      <c r="B37" s="52" t="s">
        <v>88</v>
      </c>
      <c r="C37" s="52" t="s">
        <v>97</v>
      </c>
      <c r="D37" s="52" t="s">
        <v>261</v>
      </c>
      <c r="E37" s="52" t="s">
        <v>260</v>
      </c>
      <c r="F37" s="52" t="s">
        <v>949</v>
      </c>
      <c r="G37" s="51" t="s">
        <v>950</v>
      </c>
      <c r="H37" s="50">
        <v>8</v>
      </c>
      <c r="I37" s="50">
        <v>29</v>
      </c>
      <c r="J37" s="50">
        <v>23</v>
      </c>
      <c r="K37" s="50">
        <v>22</v>
      </c>
      <c r="L37" s="53">
        <f>KotaD4_otus[[#This Row],[D4.0917]]/H$626</f>
        <v>1.7777777777777779E-4</v>
      </c>
      <c r="M37" s="53">
        <f>KotaD4_otus[[#This Row],[D4.1016]]/I$626</f>
        <v>6.4444444444444445E-4</v>
      </c>
      <c r="N37" s="53">
        <f>KotaD4_otus[[#This Row],[D4.1030]]/J$626</f>
        <v>5.1111111111111116E-4</v>
      </c>
      <c r="O37" s="53">
        <f>KotaD4_otus[[#This Row],[D4.1016]]/K$626</f>
        <v>6.4444444444444445E-4</v>
      </c>
    </row>
    <row r="38" spans="1:15" x14ac:dyDescent="0.35">
      <c r="A38" s="52">
        <v>295</v>
      </c>
      <c r="B38" s="52" t="s">
        <v>88</v>
      </c>
      <c r="C38" s="52" t="s">
        <v>97</v>
      </c>
      <c r="D38" s="52" t="s">
        <v>261</v>
      </c>
      <c r="E38" s="52" t="s">
        <v>260</v>
      </c>
      <c r="F38" s="52" t="s">
        <v>951</v>
      </c>
      <c r="G38" s="51" t="s">
        <v>952</v>
      </c>
      <c r="H38" s="50">
        <v>12</v>
      </c>
      <c r="I38" s="50">
        <v>11</v>
      </c>
      <c r="J38" s="50">
        <v>9</v>
      </c>
      <c r="K38" s="50">
        <v>19</v>
      </c>
      <c r="L38" s="53">
        <f>KotaD4_otus[[#This Row],[D4.0917]]/H$626</f>
        <v>2.6666666666666668E-4</v>
      </c>
      <c r="M38" s="53">
        <f>KotaD4_otus[[#This Row],[D4.1016]]/I$626</f>
        <v>2.4444444444444443E-4</v>
      </c>
      <c r="N38" s="53">
        <f>KotaD4_otus[[#This Row],[D4.1030]]/J$626</f>
        <v>2.0000000000000001E-4</v>
      </c>
      <c r="O38" s="53">
        <f>KotaD4_otus[[#This Row],[D4.1016]]/K$626</f>
        <v>2.4444444444444443E-4</v>
      </c>
    </row>
    <row r="39" spans="1:15" x14ac:dyDescent="0.35">
      <c r="A39" s="52">
        <v>600</v>
      </c>
      <c r="B39" s="52" t="s">
        <v>88</v>
      </c>
      <c r="C39" s="52" t="s">
        <v>97</v>
      </c>
      <c r="D39" s="52" t="s">
        <v>261</v>
      </c>
      <c r="E39" s="52" t="s">
        <v>260</v>
      </c>
      <c r="F39" s="52" t="s">
        <v>263</v>
      </c>
      <c r="G39" s="51" t="s">
        <v>953</v>
      </c>
      <c r="H39" s="50">
        <v>4</v>
      </c>
      <c r="I39" s="50">
        <v>5</v>
      </c>
      <c r="J39" s="50">
        <v>2</v>
      </c>
      <c r="K39" s="50">
        <v>7</v>
      </c>
      <c r="L39" s="53">
        <f>KotaD4_otus[[#This Row],[D4.0917]]/H$626</f>
        <v>8.8888888888888893E-5</v>
      </c>
      <c r="M39" s="53">
        <f>KotaD4_otus[[#This Row],[D4.1016]]/I$626</f>
        <v>1.1111111111111112E-4</v>
      </c>
      <c r="N39" s="53">
        <f>KotaD4_otus[[#This Row],[D4.1030]]/J$626</f>
        <v>4.4444444444444447E-5</v>
      </c>
      <c r="O39" s="53">
        <f>KotaD4_otus[[#This Row],[D4.1016]]/K$626</f>
        <v>1.1111111111111112E-4</v>
      </c>
    </row>
    <row r="40" spans="1:15" x14ac:dyDescent="0.35">
      <c r="A40" s="52">
        <v>472</v>
      </c>
      <c r="B40" s="52" t="s">
        <v>88</v>
      </c>
      <c r="C40" s="52" t="s">
        <v>97</v>
      </c>
      <c r="D40" s="52" t="s">
        <v>261</v>
      </c>
      <c r="E40" s="52" t="s">
        <v>260</v>
      </c>
      <c r="F40" s="52" t="s">
        <v>263</v>
      </c>
      <c r="G40" s="51" t="s">
        <v>954</v>
      </c>
      <c r="H40" s="50">
        <v>9</v>
      </c>
      <c r="I40" s="50">
        <v>8</v>
      </c>
      <c r="J40" s="50">
        <v>3</v>
      </c>
      <c r="K40" s="50">
        <v>22</v>
      </c>
      <c r="L40" s="53">
        <f>KotaD4_otus[[#This Row],[D4.0917]]/H$626</f>
        <v>2.0000000000000001E-4</v>
      </c>
      <c r="M40" s="53">
        <f>KotaD4_otus[[#This Row],[D4.1016]]/I$626</f>
        <v>1.7777777777777779E-4</v>
      </c>
      <c r="N40" s="53">
        <f>KotaD4_otus[[#This Row],[D4.1030]]/J$626</f>
        <v>6.666666666666667E-5</v>
      </c>
      <c r="O40" s="53">
        <f>KotaD4_otus[[#This Row],[D4.1016]]/K$626</f>
        <v>1.7777777777777779E-4</v>
      </c>
    </row>
    <row r="41" spans="1:15" x14ac:dyDescent="0.35">
      <c r="A41" s="52">
        <v>255</v>
      </c>
      <c r="B41" s="52" t="s">
        <v>88</v>
      </c>
      <c r="C41" s="52" t="s">
        <v>97</v>
      </c>
      <c r="D41" s="52" t="s">
        <v>261</v>
      </c>
      <c r="E41" s="52" t="s">
        <v>260</v>
      </c>
      <c r="F41" s="52" t="s">
        <v>263</v>
      </c>
      <c r="G41" s="51" t="s">
        <v>955</v>
      </c>
      <c r="H41" s="50">
        <v>20</v>
      </c>
      <c r="I41" s="50">
        <v>12</v>
      </c>
      <c r="J41" s="50">
        <v>13</v>
      </c>
      <c r="K41" s="50">
        <v>9</v>
      </c>
      <c r="L41" s="53">
        <f>KotaD4_otus[[#This Row],[D4.0917]]/H$626</f>
        <v>4.4444444444444447E-4</v>
      </c>
      <c r="M41" s="53">
        <f>KotaD4_otus[[#This Row],[D4.1016]]/I$626</f>
        <v>2.6666666666666668E-4</v>
      </c>
      <c r="N41" s="53">
        <f>KotaD4_otus[[#This Row],[D4.1030]]/J$626</f>
        <v>2.8888888888888888E-4</v>
      </c>
      <c r="O41" s="53">
        <f>KotaD4_otus[[#This Row],[D4.1016]]/K$626</f>
        <v>2.6666666666666668E-4</v>
      </c>
    </row>
    <row r="42" spans="1:15" x14ac:dyDescent="0.35">
      <c r="A42" s="52">
        <v>388</v>
      </c>
      <c r="B42" s="52" t="s">
        <v>88</v>
      </c>
      <c r="C42" s="52" t="s">
        <v>956</v>
      </c>
      <c r="D42" s="52" t="s">
        <v>957</v>
      </c>
      <c r="E42" s="52" t="s">
        <v>958</v>
      </c>
      <c r="F42" s="52" t="s">
        <v>959</v>
      </c>
      <c r="G42" s="51" t="s">
        <v>960</v>
      </c>
      <c r="H42" s="50">
        <v>25</v>
      </c>
      <c r="I42" s="50">
        <v>14</v>
      </c>
      <c r="J42" s="50">
        <v>10</v>
      </c>
      <c r="K42" s="50">
        <v>8</v>
      </c>
      <c r="L42" s="53">
        <f>KotaD4_otus[[#This Row],[D4.0917]]/H$626</f>
        <v>5.5555555555555556E-4</v>
      </c>
      <c r="M42" s="53">
        <f>KotaD4_otus[[#This Row],[D4.1016]]/I$626</f>
        <v>3.1111111111111113E-4</v>
      </c>
      <c r="N42" s="53">
        <f>KotaD4_otus[[#This Row],[D4.1030]]/J$626</f>
        <v>2.2222222222222223E-4</v>
      </c>
      <c r="O42" s="53">
        <f>KotaD4_otus[[#This Row],[D4.1016]]/K$626</f>
        <v>3.1111111111111113E-4</v>
      </c>
    </row>
    <row r="43" spans="1:15" x14ac:dyDescent="0.35">
      <c r="A43" s="52">
        <v>372</v>
      </c>
      <c r="B43" s="52" t="s">
        <v>961</v>
      </c>
      <c r="C43" s="52" t="s">
        <v>962</v>
      </c>
      <c r="D43" s="52" t="s">
        <v>963</v>
      </c>
      <c r="E43" s="52" t="s">
        <v>964</v>
      </c>
      <c r="F43" s="52" t="s">
        <v>965</v>
      </c>
      <c r="G43" s="51" t="s">
        <v>966</v>
      </c>
      <c r="H43" s="50">
        <v>77</v>
      </c>
      <c r="I43" s="50">
        <v>39</v>
      </c>
      <c r="J43" s="50">
        <v>12</v>
      </c>
      <c r="K43" s="50">
        <v>11</v>
      </c>
      <c r="L43" s="53">
        <f>KotaD4_otus[[#This Row],[D4.0917]]/H$626</f>
        <v>1.7111111111111112E-3</v>
      </c>
      <c r="M43" s="53">
        <f>KotaD4_otus[[#This Row],[D4.1016]]/I$626</f>
        <v>8.6666666666666663E-4</v>
      </c>
      <c r="N43" s="53">
        <f>KotaD4_otus[[#This Row],[D4.1030]]/J$626</f>
        <v>2.6666666666666668E-4</v>
      </c>
      <c r="O43" s="53">
        <f>KotaD4_otus[[#This Row],[D4.1016]]/K$626</f>
        <v>8.6666666666666663E-4</v>
      </c>
    </row>
    <row r="44" spans="1:15" x14ac:dyDescent="0.35">
      <c r="A44" s="52">
        <v>559</v>
      </c>
      <c r="B44" s="52" t="s">
        <v>961</v>
      </c>
      <c r="C44" s="52" t="s">
        <v>967</v>
      </c>
      <c r="D44" s="52" t="s">
        <v>968</v>
      </c>
      <c r="E44" s="52" t="s">
        <v>969</v>
      </c>
      <c r="F44" s="52" t="s">
        <v>970</v>
      </c>
      <c r="G44" s="51" t="s">
        <v>971</v>
      </c>
      <c r="H44" s="50">
        <v>2</v>
      </c>
      <c r="I44" s="50">
        <v>8</v>
      </c>
      <c r="J44" s="50">
        <v>3</v>
      </c>
      <c r="K44" s="50">
        <v>3</v>
      </c>
      <c r="L44" s="53">
        <f>KotaD4_otus[[#This Row],[D4.0917]]/H$626</f>
        <v>4.4444444444444447E-5</v>
      </c>
      <c r="M44" s="53">
        <f>KotaD4_otus[[#This Row],[D4.1016]]/I$626</f>
        <v>1.7777777777777779E-4</v>
      </c>
      <c r="N44" s="53">
        <f>KotaD4_otus[[#This Row],[D4.1030]]/J$626</f>
        <v>6.666666666666667E-5</v>
      </c>
      <c r="O44" s="53">
        <f>KotaD4_otus[[#This Row],[D4.1016]]/K$626</f>
        <v>1.7777777777777779E-4</v>
      </c>
    </row>
    <row r="45" spans="1:15" x14ac:dyDescent="0.35">
      <c r="A45" s="52">
        <v>318</v>
      </c>
      <c r="B45" s="52" t="s">
        <v>88</v>
      </c>
      <c r="C45" s="52" t="s">
        <v>97</v>
      </c>
      <c r="D45" s="52" t="s">
        <v>261</v>
      </c>
      <c r="E45" s="52" t="s">
        <v>260</v>
      </c>
      <c r="F45" s="52" t="s">
        <v>972</v>
      </c>
      <c r="G45" s="51" t="s">
        <v>973</v>
      </c>
      <c r="H45" s="50">
        <v>14</v>
      </c>
      <c r="I45" s="50">
        <v>16</v>
      </c>
      <c r="J45" s="50">
        <v>14</v>
      </c>
      <c r="K45" s="50">
        <v>3</v>
      </c>
      <c r="L45" s="53">
        <f>KotaD4_otus[[#This Row],[D4.0917]]/H$626</f>
        <v>3.1111111111111113E-4</v>
      </c>
      <c r="M45" s="53">
        <f>KotaD4_otus[[#This Row],[D4.1016]]/I$626</f>
        <v>3.5555555555555557E-4</v>
      </c>
      <c r="N45" s="53">
        <f>KotaD4_otus[[#This Row],[D4.1030]]/J$626</f>
        <v>3.1111111111111113E-4</v>
      </c>
      <c r="O45" s="53">
        <f>KotaD4_otus[[#This Row],[D4.1016]]/K$626</f>
        <v>3.5555555555555557E-4</v>
      </c>
    </row>
    <row r="46" spans="1:15" x14ac:dyDescent="0.35">
      <c r="A46" s="52">
        <v>604</v>
      </c>
      <c r="B46" s="52" t="s">
        <v>88</v>
      </c>
      <c r="C46" s="52" t="s">
        <v>97</v>
      </c>
      <c r="D46" s="52" t="s">
        <v>336</v>
      </c>
      <c r="E46" s="52" t="s">
        <v>559</v>
      </c>
      <c r="F46" s="52" t="s">
        <v>844</v>
      </c>
      <c r="G46" s="51" t="s">
        <v>974</v>
      </c>
      <c r="H46" s="50">
        <v>4</v>
      </c>
      <c r="I46" s="50">
        <v>3</v>
      </c>
      <c r="J46" s="50">
        <v>3</v>
      </c>
      <c r="K46" s="50">
        <v>5</v>
      </c>
      <c r="L46" s="53">
        <f>KotaD4_otus[[#This Row],[D4.0917]]/H$626</f>
        <v>8.8888888888888893E-5</v>
      </c>
      <c r="M46" s="53">
        <f>KotaD4_otus[[#This Row],[D4.1016]]/I$626</f>
        <v>6.666666666666667E-5</v>
      </c>
      <c r="N46" s="53">
        <f>KotaD4_otus[[#This Row],[D4.1030]]/J$626</f>
        <v>6.666666666666667E-5</v>
      </c>
      <c r="O46" s="53">
        <f>KotaD4_otus[[#This Row],[D4.1016]]/K$626</f>
        <v>6.666666666666667E-5</v>
      </c>
    </row>
    <row r="47" spans="1:15" x14ac:dyDescent="0.35">
      <c r="A47" s="52">
        <v>330</v>
      </c>
      <c r="B47" s="52" t="s">
        <v>88</v>
      </c>
      <c r="C47" s="52" t="s">
        <v>975</v>
      </c>
      <c r="D47" s="52" t="s">
        <v>976</v>
      </c>
      <c r="E47" s="52" t="s">
        <v>977</v>
      </c>
      <c r="F47" s="52" t="s">
        <v>978</v>
      </c>
      <c r="G47" s="51" t="s">
        <v>979</v>
      </c>
      <c r="H47" s="50">
        <v>8</v>
      </c>
      <c r="I47" s="50">
        <v>7</v>
      </c>
      <c r="J47" s="50">
        <v>2</v>
      </c>
      <c r="K47" s="50">
        <v>33</v>
      </c>
      <c r="L47" s="53">
        <f>KotaD4_otus[[#This Row],[D4.0917]]/H$626</f>
        <v>1.7777777777777779E-4</v>
      </c>
      <c r="M47" s="53">
        <f>KotaD4_otus[[#This Row],[D4.1016]]/I$626</f>
        <v>1.5555555555555556E-4</v>
      </c>
      <c r="N47" s="53">
        <f>KotaD4_otus[[#This Row],[D4.1030]]/J$626</f>
        <v>4.4444444444444447E-5</v>
      </c>
      <c r="O47" s="53">
        <f>KotaD4_otus[[#This Row],[D4.1016]]/K$626</f>
        <v>1.5555555555555556E-4</v>
      </c>
    </row>
    <row r="48" spans="1:15" x14ac:dyDescent="0.35">
      <c r="A48" s="52">
        <v>77</v>
      </c>
      <c r="B48" s="52" t="s">
        <v>88</v>
      </c>
      <c r="C48" s="52" t="s">
        <v>903</v>
      </c>
      <c r="D48" s="52" t="s">
        <v>904</v>
      </c>
      <c r="E48" s="52" t="s">
        <v>980</v>
      </c>
      <c r="F48" s="52" t="s">
        <v>981</v>
      </c>
      <c r="G48" s="51" t="s">
        <v>982</v>
      </c>
      <c r="H48" s="50">
        <v>318</v>
      </c>
      <c r="I48" s="50">
        <v>4</v>
      </c>
      <c r="J48" s="50">
        <v>7</v>
      </c>
      <c r="K48" s="50">
        <v>0</v>
      </c>
      <c r="L48" s="53">
        <f>KotaD4_otus[[#This Row],[D4.0917]]/H$626</f>
        <v>7.0666666666666664E-3</v>
      </c>
      <c r="M48" s="53">
        <f>KotaD4_otus[[#This Row],[D4.1016]]/I$626</f>
        <v>8.8888888888888893E-5</v>
      </c>
      <c r="N48" s="53">
        <f>KotaD4_otus[[#This Row],[D4.1030]]/J$626</f>
        <v>1.5555555555555556E-4</v>
      </c>
      <c r="O48" s="53">
        <f>KotaD4_otus[[#This Row],[D4.1016]]/K$626</f>
        <v>8.8888888888888893E-5</v>
      </c>
    </row>
    <row r="49" spans="1:15" x14ac:dyDescent="0.35">
      <c r="A49" s="52">
        <v>41</v>
      </c>
      <c r="B49" s="52" t="s">
        <v>88</v>
      </c>
      <c r="C49" s="52" t="s">
        <v>114</v>
      </c>
      <c r="D49" s="52" t="s">
        <v>136</v>
      </c>
      <c r="E49" s="52" t="s">
        <v>193</v>
      </c>
      <c r="F49" s="52" t="s">
        <v>807</v>
      </c>
      <c r="G49" s="51" t="s">
        <v>806</v>
      </c>
      <c r="H49" s="50">
        <v>79</v>
      </c>
      <c r="I49" s="50">
        <v>548</v>
      </c>
      <c r="J49" s="50">
        <v>98</v>
      </c>
      <c r="K49" s="50">
        <v>21</v>
      </c>
      <c r="L49" s="53">
        <f>KotaD4_otus[[#This Row],[D4.0917]]/H$626</f>
        <v>1.7555555555555556E-3</v>
      </c>
      <c r="M49" s="53">
        <f>KotaD4_otus[[#This Row],[D4.1016]]/I$626</f>
        <v>1.2177777777777777E-2</v>
      </c>
      <c r="N49" s="53">
        <f>KotaD4_otus[[#This Row],[D4.1030]]/J$626</f>
        <v>2.1777777777777776E-3</v>
      </c>
      <c r="O49" s="53">
        <f>KotaD4_otus[[#This Row],[D4.1016]]/K$626</f>
        <v>1.2177777777777777E-2</v>
      </c>
    </row>
    <row r="50" spans="1:15" x14ac:dyDescent="0.35">
      <c r="A50" s="52">
        <v>137</v>
      </c>
      <c r="B50" s="52" t="s">
        <v>88</v>
      </c>
      <c r="C50" s="52" t="s">
        <v>114</v>
      </c>
      <c r="D50" s="52" t="s">
        <v>136</v>
      </c>
      <c r="E50" s="52" t="s">
        <v>193</v>
      </c>
      <c r="F50" s="52" t="s">
        <v>807</v>
      </c>
      <c r="G50" s="51" t="s">
        <v>806</v>
      </c>
      <c r="H50" s="50">
        <v>8</v>
      </c>
      <c r="I50" s="50">
        <v>164</v>
      </c>
      <c r="J50" s="50">
        <v>29</v>
      </c>
      <c r="K50" s="50">
        <v>12</v>
      </c>
      <c r="L50" s="53">
        <f>KotaD4_otus[[#This Row],[D4.0917]]/H$626</f>
        <v>1.7777777777777779E-4</v>
      </c>
      <c r="M50" s="53">
        <f>KotaD4_otus[[#This Row],[D4.1016]]/I$626</f>
        <v>3.6444444444444445E-3</v>
      </c>
      <c r="N50" s="53">
        <f>KotaD4_otus[[#This Row],[D4.1030]]/J$626</f>
        <v>6.4444444444444445E-4</v>
      </c>
      <c r="O50" s="53">
        <f>KotaD4_otus[[#This Row],[D4.1016]]/K$626</f>
        <v>3.6444444444444445E-3</v>
      </c>
    </row>
    <row r="51" spans="1:15" x14ac:dyDescent="0.35">
      <c r="A51" s="52">
        <v>443</v>
      </c>
      <c r="B51" s="52" t="s">
        <v>88</v>
      </c>
      <c r="C51" s="52" t="s">
        <v>114</v>
      </c>
      <c r="D51" s="52" t="s">
        <v>136</v>
      </c>
      <c r="E51" s="52" t="s">
        <v>193</v>
      </c>
      <c r="F51" s="52" t="s">
        <v>807</v>
      </c>
      <c r="G51" s="51" t="s">
        <v>806</v>
      </c>
      <c r="H51" s="50">
        <v>11</v>
      </c>
      <c r="I51" s="50">
        <v>0</v>
      </c>
      <c r="J51" s="50">
        <v>10</v>
      </c>
      <c r="K51" s="50">
        <v>5</v>
      </c>
      <c r="L51" s="53">
        <f>KotaD4_otus[[#This Row],[D4.0917]]/H$626</f>
        <v>2.4444444444444443E-4</v>
      </c>
      <c r="M51" s="53">
        <f>KotaD4_otus[[#This Row],[D4.1016]]/I$626</f>
        <v>0</v>
      </c>
      <c r="N51" s="53">
        <f>KotaD4_otus[[#This Row],[D4.1030]]/J$626</f>
        <v>2.2222222222222223E-4</v>
      </c>
      <c r="O51" s="53">
        <f>KotaD4_otus[[#This Row],[D4.1016]]/K$626</f>
        <v>0</v>
      </c>
    </row>
    <row r="52" spans="1:15" x14ac:dyDescent="0.35">
      <c r="A52" s="52">
        <v>234</v>
      </c>
      <c r="B52" s="52" t="s">
        <v>88</v>
      </c>
      <c r="C52" s="52" t="s">
        <v>455</v>
      </c>
      <c r="D52" s="52" t="s">
        <v>983</v>
      </c>
      <c r="E52" s="52" t="s">
        <v>984</v>
      </c>
      <c r="F52" s="52" t="s">
        <v>985</v>
      </c>
      <c r="G52" s="51" t="s">
        <v>986</v>
      </c>
      <c r="H52" s="50">
        <v>10</v>
      </c>
      <c r="I52" s="50">
        <v>33</v>
      </c>
      <c r="J52" s="50">
        <v>18</v>
      </c>
      <c r="K52" s="50">
        <v>16</v>
      </c>
      <c r="L52" s="53">
        <f>KotaD4_otus[[#This Row],[D4.0917]]/H$626</f>
        <v>2.2222222222222223E-4</v>
      </c>
      <c r="M52" s="53">
        <f>KotaD4_otus[[#This Row],[D4.1016]]/I$626</f>
        <v>7.3333333333333334E-4</v>
      </c>
      <c r="N52" s="53">
        <f>KotaD4_otus[[#This Row],[D4.1030]]/J$626</f>
        <v>4.0000000000000002E-4</v>
      </c>
      <c r="O52" s="53">
        <f>KotaD4_otus[[#This Row],[D4.1016]]/K$626</f>
        <v>7.3333333333333334E-4</v>
      </c>
    </row>
    <row r="53" spans="1:15" x14ac:dyDescent="0.35">
      <c r="A53" s="52">
        <v>463</v>
      </c>
      <c r="B53" s="52" t="s">
        <v>88</v>
      </c>
      <c r="C53" s="52" t="s">
        <v>97</v>
      </c>
      <c r="D53" s="52" t="s">
        <v>261</v>
      </c>
      <c r="E53" s="52" t="s">
        <v>260</v>
      </c>
      <c r="F53" s="52" t="s">
        <v>263</v>
      </c>
      <c r="G53" s="51" t="s">
        <v>987</v>
      </c>
      <c r="H53" s="50">
        <v>9</v>
      </c>
      <c r="I53" s="50">
        <v>4</v>
      </c>
      <c r="J53" s="50">
        <v>7</v>
      </c>
      <c r="K53" s="50">
        <v>5</v>
      </c>
      <c r="L53" s="53">
        <f>KotaD4_otus[[#This Row],[D4.0917]]/H$626</f>
        <v>2.0000000000000001E-4</v>
      </c>
      <c r="M53" s="53">
        <f>KotaD4_otus[[#This Row],[D4.1016]]/I$626</f>
        <v>8.8888888888888893E-5</v>
      </c>
      <c r="N53" s="53">
        <f>KotaD4_otus[[#This Row],[D4.1030]]/J$626</f>
        <v>1.5555555555555556E-4</v>
      </c>
      <c r="O53" s="53">
        <f>KotaD4_otus[[#This Row],[D4.1016]]/K$626</f>
        <v>8.8888888888888893E-5</v>
      </c>
    </row>
    <row r="54" spans="1:15" x14ac:dyDescent="0.35">
      <c r="A54" s="52">
        <v>310</v>
      </c>
      <c r="B54" s="52" t="s">
        <v>88</v>
      </c>
      <c r="C54" s="52" t="s">
        <v>97</v>
      </c>
      <c r="D54" s="52" t="s">
        <v>336</v>
      </c>
      <c r="E54" s="52" t="s">
        <v>559</v>
      </c>
      <c r="F54" s="52" t="s">
        <v>558</v>
      </c>
      <c r="G54" s="51" t="s">
        <v>801</v>
      </c>
      <c r="H54" s="50">
        <v>9</v>
      </c>
      <c r="I54" s="50">
        <v>8</v>
      </c>
      <c r="J54" s="50">
        <v>9</v>
      </c>
      <c r="K54" s="50">
        <v>21</v>
      </c>
      <c r="L54" s="53">
        <f>KotaD4_otus[[#This Row],[D4.0917]]/H$626</f>
        <v>2.0000000000000001E-4</v>
      </c>
      <c r="M54" s="53">
        <f>KotaD4_otus[[#This Row],[D4.1016]]/I$626</f>
        <v>1.7777777777777779E-4</v>
      </c>
      <c r="N54" s="53">
        <f>KotaD4_otus[[#This Row],[D4.1030]]/J$626</f>
        <v>2.0000000000000001E-4</v>
      </c>
      <c r="O54" s="53">
        <f>KotaD4_otus[[#This Row],[D4.1016]]/K$626</f>
        <v>1.7777777777777779E-4</v>
      </c>
    </row>
    <row r="55" spans="1:15" x14ac:dyDescent="0.35">
      <c r="A55" s="52">
        <v>586</v>
      </c>
      <c r="B55" s="52" t="s">
        <v>88</v>
      </c>
      <c r="C55" s="52" t="s">
        <v>97</v>
      </c>
      <c r="D55" s="52" t="s">
        <v>336</v>
      </c>
      <c r="E55" s="52" t="s">
        <v>559</v>
      </c>
      <c r="F55" s="52" t="s">
        <v>558</v>
      </c>
      <c r="G55" s="51" t="s">
        <v>801</v>
      </c>
      <c r="H55" s="50">
        <v>7</v>
      </c>
      <c r="I55" s="50">
        <v>13</v>
      </c>
      <c r="J55" s="50">
        <v>3</v>
      </c>
      <c r="K55" s="50">
        <v>14</v>
      </c>
      <c r="L55" s="53">
        <f>KotaD4_otus[[#This Row],[D4.0917]]/H$626</f>
        <v>1.5555555555555556E-4</v>
      </c>
      <c r="M55" s="53">
        <f>KotaD4_otus[[#This Row],[D4.1016]]/I$626</f>
        <v>2.8888888888888888E-4</v>
      </c>
      <c r="N55" s="53">
        <f>KotaD4_otus[[#This Row],[D4.1030]]/J$626</f>
        <v>6.666666666666667E-5</v>
      </c>
      <c r="O55" s="53">
        <f>KotaD4_otus[[#This Row],[D4.1016]]/K$626</f>
        <v>2.8888888888888888E-4</v>
      </c>
    </row>
    <row r="56" spans="1:15" x14ac:dyDescent="0.35">
      <c r="A56" s="52">
        <v>347</v>
      </c>
      <c r="B56" s="52" t="s">
        <v>88</v>
      </c>
      <c r="C56" s="52" t="s">
        <v>97</v>
      </c>
      <c r="D56" s="52" t="s">
        <v>336</v>
      </c>
      <c r="E56" s="52" t="s">
        <v>559</v>
      </c>
      <c r="F56" s="52" t="s">
        <v>558</v>
      </c>
      <c r="G56" s="51" t="s">
        <v>801</v>
      </c>
      <c r="H56" s="50">
        <v>16</v>
      </c>
      <c r="I56" s="50">
        <v>10</v>
      </c>
      <c r="J56" s="50">
        <v>4</v>
      </c>
      <c r="K56" s="50">
        <v>5</v>
      </c>
      <c r="L56" s="53">
        <f>KotaD4_otus[[#This Row],[D4.0917]]/H$626</f>
        <v>3.5555555555555557E-4</v>
      </c>
      <c r="M56" s="53">
        <f>KotaD4_otus[[#This Row],[D4.1016]]/I$626</f>
        <v>2.2222222222222223E-4</v>
      </c>
      <c r="N56" s="53">
        <f>KotaD4_otus[[#This Row],[D4.1030]]/J$626</f>
        <v>8.8888888888888893E-5</v>
      </c>
      <c r="O56" s="53">
        <f>KotaD4_otus[[#This Row],[D4.1016]]/K$626</f>
        <v>2.2222222222222223E-4</v>
      </c>
    </row>
    <row r="57" spans="1:15" x14ac:dyDescent="0.35">
      <c r="A57" s="52">
        <v>573</v>
      </c>
      <c r="B57" s="52" t="s">
        <v>88</v>
      </c>
      <c r="C57" s="52" t="s">
        <v>97</v>
      </c>
      <c r="D57" s="52" t="s">
        <v>261</v>
      </c>
      <c r="E57" s="52" t="s">
        <v>260</v>
      </c>
      <c r="F57" s="52" t="s">
        <v>988</v>
      </c>
      <c r="G57" s="51" t="s">
        <v>989</v>
      </c>
      <c r="H57" s="50">
        <v>1</v>
      </c>
      <c r="I57" s="50">
        <v>7</v>
      </c>
      <c r="J57" s="50">
        <v>4</v>
      </c>
      <c r="K57" s="50">
        <v>3</v>
      </c>
      <c r="L57" s="53">
        <f>KotaD4_otus[[#This Row],[D4.0917]]/H$626</f>
        <v>2.2222222222222223E-5</v>
      </c>
      <c r="M57" s="53">
        <f>KotaD4_otus[[#This Row],[D4.1016]]/I$626</f>
        <v>1.5555555555555556E-4</v>
      </c>
      <c r="N57" s="53">
        <f>KotaD4_otus[[#This Row],[D4.1030]]/J$626</f>
        <v>8.8888888888888893E-5</v>
      </c>
      <c r="O57" s="53">
        <f>KotaD4_otus[[#This Row],[D4.1016]]/K$626</f>
        <v>1.5555555555555556E-4</v>
      </c>
    </row>
    <row r="58" spans="1:15" x14ac:dyDescent="0.35">
      <c r="A58" s="52">
        <v>456</v>
      </c>
      <c r="B58" s="52" t="s">
        <v>88</v>
      </c>
      <c r="C58" s="52" t="s">
        <v>97</v>
      </c>
      <c r="D58" s="52" t="s">
        <v>261</v>
      </c>
      <c r="E58" s="52" t="s">
        <v>260</v>
      </c>
      <c r="F58" s="52" t="s">
        <v>990</v>
      </c>
      <c r="G58" s="51" t="s">
        <v>991</v>
      </c>
      <c r="H58" s="50">
        <v>2</v>
      </c>
      <c r="I58" s="50">
        <v>12</v>
      </c>
      <c r="J58" s="50">
        <v>2</v>
      </c>
      <c r="K58" s="50">
        <v>0</v>
      </c>
      <c r="L58" s="53">
        <f>KotaD4_otus[[#This Row],[D4.0917]]/H$626</f>
        <v>4.4444444444444447E-5</v>
      </c>
      <c r="M58" s="53">
        <f>KotaD4_otus[[#This Row],[D4.1016]]/I$626</f>
        <v>2.6666666666666668E-4</v>
      </c>
      <c r="N58" s="53">
        <f>KotaD4_otus[[#This Row],[D4.1030]]/J$626</f>
        <v>4.4444444444444447E-5</v>
      </c>
      <c r="O58" s="53">
        <f>KotaD4_otus[[#This Row],[D4.1016]]/K$626</f>
        <v>2.6666666666666668E-4</v>
      </c>
    </row>
    <row r="59" spans="1:15" x14ac:dyDescent="0.35">
      <c r="A59" s="52">
        <v>578</v>
      </c>
      <c r="B59" s="52" t="s">
        <v>88</v>
      </c>
      <c r="C59" s="52" t="s">
        <v>97</v>
      </c>
      <c r="D59" s="52" t="s">
        <v>261</v>
      </c>
      <c r="E59" s="52" t="s">
        <v>926</v>
      </c>
      <c r="F59" s="52" t="s">
        <v>992</v>
      </c>
      <c r="G59" s="51" t="s">
        <v>993</v>
      </c>
      <c r="H59" s="50">
        <v>13</v>
      </c>
      <c r="I59" s="50">
        <v>4</v>
      </c>
      <c r="J59" s="50">
        <v>4</v>
      </c>
      <c r="K59" s="50">
        <v>3</v>
      </c>
      <c r="L59" s="53">
        <f>KotaD4_otus[[#This Row],[D4.0917]]/H$626</f>
        <v>2.8888888888888888E-4</v>
      </c>
      <c r="M59" s="53">
        <f>KotaD4_otus[[#This Row],[D4.1016]]/I$626</f>
        <v>8.8888888888888893E-5</v>
      </c>
      <c r="N59" s="53">
        <f>KotaD4_otus[[#This Row],[D4.1030]]/J$626</f>
        <v>8.8888888888888893E-5</v>
      </c>
      <c r="O59" s="53">
        <f>KotaD4_otus[[#This Row],[D4.1016]]/K$626</f>
        <v>8.8888888888888893E-5</v>
      </c>
    </row>
    <row r="60" spans="1:15" x14ac:dyDescent="0.35">
      <c r="A60" s="52">
        <v>340</v>
      </c>
      <c r="B60" s="52" t="s">
        <v>88</v>
      </c>
      <c r="C60" s="52" t="s">
        <v>97</v>
      </c>
      <c r="D60" s="52" t="s">
        <v>261</v>
      </c>
      <c r="E60" s="52" t="s">
        <v>260</v>
      </c>
      <c r="F60" s="52" t="s">
        <v>994</v>
      </c>
      <c r="G60" s="51" t="s">
        <v>995</v>
      </c>
      <c r="H60" s="50">
        <v>34</v>
      </c>
      <c r="I60" s="50">
        <v>3</v>
      </c>
      <c r="J60" s="50">
        <v>2</v>
      </c>
      <c r="K60" s="50">
        <v>1</v>
      </c>
      <c r="L60" s="53">
        <f>KotaD4_otus[[#This Row],[D4.0917]]/H$626</f>
        <v>7.5555555555555554E-4</v>
      </c>
      <c r="M60" s="53">
        <f>KotaD4_otus[[#This Row],[D4.1016]]/I$626</f>
        <v>6.666666666666667E-5</v>
      </c>
      <c r="N60" s="53">
        <f>KotaD4_otus[[#This Row],[D4.1030]]/J$626</f>
        <v>4.4444444444444447E-5</v>
      </c>
      <c r="O60" s="53">
        <f>KotaD4_otus[[#This Row],[D4.1016]]/K$626</f>
        <v>6.666666666666667E-5</v>
      </c>
    </row>
    <row r="61" spans="1:15" x14ac:dyDescent="0.35">
      <c r="A61" s="52">
        <v>502</v>
      </c>
      <c r="B61" s="52" t="s">
        <v>88</v>
      </c>
      <c r="C61" s="52" t="s">
        <v>285</v>
      </c>
      <c r="D61" s="52" t="s">
        <v>284</v>
      </c>
      <c r="E61" s="52" t="s">
        <v>996</v>
      </c>
      <c r="F61" s="52" t="s">
        <v>997</v>
      </c>
      <c r="G61" s="51" t="s">
        <v>998</v>
      </c>
      <c r="H61" s="50">
        <v>5</v>
      </c>
      <c r="I61" s="50">
        <v>8</v>
      </c>
      <c r="J61" s="50">
        <v>3</v>
      </c>
      <c r="K61" s="50">
        <v>6</v>
      </c>
      <c r="L61" s="53">
        <f>KotaD4_otus[[#This Row],[D4.0917]]/H$626</f>
        <v>1.1111111111111112E-4</v>
      </c>
      <c r="M61" s="53">
        <f>KotaD4_otus[[#This Row],[D4.1016]]/I$626</f>
        <v>1.7777777777777779E-4</v>
      </c>
      <c r="N61" s="53">
        <f>KotaD4_otus[[#This Row],[D4.1030]]/J$626</f>
        <v>6.666666666666667E-5</v>
      </c>
      <c r="O61" s="53">
        <f>KotaD4_otus[[#This Row],[D4.1016]]/K$626</f>
        <v>1.7777777777777779E-4</v>
      </c>
    </row>
    <row r="62" spans="1:15" x14ac:dyDescent="0.35">
      <c r="A62" s="52">
        <v>440</v>
      </c>
      <c r="B62" s="52" t="s">
        <v>88</v>
      </c>
      <c r="C62" s="52" t="s">
        <v>999</v>
      </c>
      <c r="D62" s="52" t="s">
        <v>1000</v>
      </c>
      <c r="E62" s="52" t="s">
        <v>1001</v>
      </c>
      <c r="F62" s="52" t="s">
        <v>1002</v>
      </c>
      <c r="G62" s="51" t="s">
        <v>1003</v>
      </c>
      <c r="H62" s="50">
        <v>11</v>
      </c>
      <c r="I62" s="50">
        <v>6</v>
      </c>
      <c r="J62" s="50">
        <v>0</v>
      </c>
      <c r="K62" s="50">
        <v>2</v>
      </c>
      <c r="L62" s="53">
        <f>KotaD4_otus[[#This Row],[D4.0917]]/H$626</f>
        <v>2.4444444444444443E-4</v>
      </c>
      <c r="M62" s="53">
        <f>KotaD4_otus[[#This Row],[D4.1016]]/I$626</f>
        <v>1.3333333333333334E-4</v>
      </c>
      <c r="N62" s="53">
        <f>KotaD4_otus[[#This Row],[D4.1030]]/J$626</f>
        <v>0</v>
      </c>
      <c r="O62" s="53">
        <f>KotaD4_otus[[#This Row],[D4.1016]]/K$626</f>
        <v>1.3333333333333334E-4</v>
      </c>
    </row>
    <row r="63" spans="1:15" x14ac:dyDescent="0.35">
      <c r="A63" s="52">
        <v>313</v>
      </c>
      <c r="B63" s="52" t="s">
        <v>88</v>
      </c>
      <c r="C63" s="52" t="s">
        <v>1004</v>
      </c>
      <c r="D63" s="52" t="s">
        <v>1005</v>
      </c>
      <c r="E63" s="52" t="s">
        <v>1006</v>
      </c>
      <c r="F63" s="52" t="s">
        <v>1007</v>
      </c>
      <c r="G63" s="51" t="s">
        <v>1008</v>
      </c>
      <c r="H63" s="50">
        <v>13</v>
      </c>
      <c r="I63" s="50">
        <v>9</v>
      </c>
      <c r="J63" s="50">
        <v>12</v>
      </c>
      <c r="K63" s="50">
        <v>6</v>
      </c>
      <c r="L63" s="53">
        <f>KotaD4_otus[[#This Row],[D4.0917]]/H$626</f>
        <v>2.8888888888888888E-4</v>
      </c>
      <c r="M63" s="53">
        <f>KotaD4_otus[[#This Row],[D4.1016]]/I$626</f>
        <v>2.0000000000000001E-4</v>
      </c>
      <c r="N63" s="53">
        <f>KotaD4_otus[[#This Row],[D4.1030]]/J$626</f>
        <v>2.6666666666666668E-4</v>
      </c>
      <c r="O63" s="53">
        <f>KotaD4_otus[[#This Row],[D4.1016]]/K$626</f>
        <v>2.0000000000000001E-4</v>
      </c>
    </row>
    <row r="64" spans="1:15" x14ac:dyDescent="0.35">
      <c r="A64" s="52">
        <v>350</v>
      </c>
      <c r="B64" s="52" t="s">
        <v>88</v>
      </c>
      <c r="C64" s="52" t="s">
        <v>97</v>
      </c>
      <c r="D64" s="52" t="s">
        <v>261</v>
      </c>
      <c r="E64" s="52" t="s">
        <v>260</v>
      </c>
      <c r="F64" s="52" t="s">
        <v>259</v>
      </c>
      <c r="G64" s="51" t="s">
        <v>1009</v>
      </c>
      <c r="H64" s="50">
        <v>7</v>
      </c>
      <c r="I64" s="50">
        <v>23</v>
      </c>
      <c r="J64" s="50">
        <v>21</v>
      </c>
      <c r="K64" s="50">
        <v>3</v>
      </c>
      <c r="L64" s="53">
        <f>KotaD4_otus[[#This Row],[D4.0917]]/H$626</f>
        <v>1.5555555555555556E-4</v>
      </c>
      <c r="M64" s="53">
        <f>KotaD4_otus[[#This Row],[D4.1016]]/I$626</f>
        <v>5.1111111111111116E-4</v>
      </c>
      <c r="N64" s="53">
        <f>KotaD4_otus[[#This Row],[D4.1030]]/J$626</f>
        <v>4.6666666666666666E-4</v>
      </c>
      <c r="O64" s="53">
        <f>KotaD4_otus[[#This Row],[D4.1016]]/K$626</f>
        <v>5.1111111111111116E-4</v>
      </c>
    </row>
    <row r="65" spans="1:15" x14ac:dyDescent="0.35">
      <c r="A65" s="52">
        <v>419</v>
      </c>
      <c r="B65" s="52" t="s">
        <v>88</v>
      </c>
      <c r="C65" s="52" t="s">
        <v>146</v>
      </c>
      <c r="D65" s="52" t="s">
        <v>145</v>
      </c>
      <c r="E65" s="52" t="s">
        <v>144</v>
      </c>
      <c r="F65" s="52" t="s">
        <v>1010</v>
      </c>
      <c r="G65" s="51" t="s">
        <v>1011</v>
      </c>
      <c r="H65" s="50">
        <v>1</v>
      </c>
      <c r="I65" s="50">
        <v>2</v>
      </c>
      <c r="J65" s="50">
        <v>11</v>
      </c>
      <c r="K65" s="50">
        <v>25</v>
      </c>
      <c r="L65" s="53">
        <f>KotaD4_otus[[#This Row],[D4.0917]]/H$626</f>
        <v>2.2222222222222223E-5</v>
      </c>
      <c r="M65" s="53">
        <f>KotaD4_otus[[#This Row],[D4.1016]]/I$626</f>
        <v>4.4444444444444447E-5</v>
      </c>
      <c r="N65" s="53">
        <f>KotaD4_otus[[#This Row],[D4.1030]]/J$626</f>
        <v>2.4444444444444443E-4</v>
      </c>
      <c r="O65" s="53">
        <f>KotaD4_otus[[#This Row],[D4.1016]]/K$626</f>
        <v>4.4444444444444447E-5</v>
      </c>
    </row>
    <row r="66" spans="1:15" x14ac:dyDescent="0.35">
      <c r="A66" s="52">
        <v>183</v>
      </c>
      <c r="B66" s="52" t="s">
        <v>88</v>
      </c>
      <c r="C66" s="52" t="s">
        <v>146</v>
      </c>
      <c r="D66" s="52" t="s">
        <v>145</v>
      </c>
      <c r="E66" s="52" t="s">
        <v>144</v>
      </c>
      <c r="F66" s="52" t="s">
        <v>796</v>
      </c>
      <c r="G66" s="51" t="s">
        <v>795</v>
      </c>
      <c r="H66" s="50">
        <v>5</v>
      </c>
      <c r="I66" s="50">
        <v>11</v>
      </c>
      <c r="J66" s="50">
        <v>53</v>
      </c>
      <c r="K66" s="50">
        <v>101</v>
      </c>
      <c r="L66" s="53">
        <f>KotaD4_otus[[#This Row],[D4.0917]]/H$626</f>
        <v>1.1111111111111112E-4</v>
      </c>
      <c r="M66" s="53">
        <f>KotaD4_otus[[#This Row],[D4.1016]]/I$626</f>
        <v>2.4444444444444443E-4</v>
      </c>
      <c r="N66" s="53">
        <f>KotaD4_otus[[#This Row],[D4.1030]]/J$626</f>
        <v>1.1777777777777778E-3</v>
      </c>
      <c r="O66" s="53">
        <f>KotaD4_otus[[#This Row],[D4.1016]]/K$626</f>
        <v>2.4444444444444443E-4</v>
      </c>
    </row>
    <row r="67" spans="1:15" x14ac:dyDescent="0.35">
      <c r="A67" s="52">
        <v>289</v>
      </c>
      <c r="B67" s="52" t="s">
        <v>88</v>
      </c>
      <c r="C67" s="52" t="s">
        <v>146</v>
      </c>
      <c r="D67" s="52" t="s">
        <v>145</v>
      </c>
      <c r="E67" s="52" t="s">
        <v>144</v>
      </c>
      <c r="F67" s="52" t="s">
        <v>1012</v>
      </c>
      <c r="G67" s="51" t="s">
        <v>1013</v>
      </c>
      <c r="H67" s="50">
        <v>1</v>
      </c>
      <c r="I67" s="50">
        <v>5</v>
      </c>
      <c r="J67" s="50">
        <v>22</v>
      </c>
      <c r="K67" s="50">
        <v>44</v>
      </c>
      <c r="L67" s="53">
        <f>KotaD4_otus[[#This Row],[D4.0917]]/H$626</f>
        <v>2.2222222222222223E-5</v>
      </c>
      <c r="M67" s="53">
        <f>KotaD4_otus[[#This Row],[D4.1016]]/I$626</f>
        <v>1.1111111111111112E-4</v>
      </c>
      <c r="N67" s="53">
        <f>KotaD4_otus[[#This Row],[D4.1030]]/J$626</f>
        <v>4.8888888888888886E-4</v>
      </c>
      <c r="O67" s="53">
        <f>KotaD4_otus[[#This Row],[D4.1016]]/K$626</f>
        <v>1.1111111111111112E-4</v>
      </c>
    </row>
    <row r="68" spans="1:15" x14ac:dyDescent="0.35">
      <c r="A68" s="52">
        <v>44</v>
      </c>
      <c r="B68" s="52" t="s">
        <v>88</v>
      </c>
      <c r="C68" s="52" t="s">
        <v>146</v>
      </c>
      <c r="D68" s="52" t="s">
        <v>145</v>
      </c>
      <c r="E68" s="52" t="s">
        <v>144</v>
      </c>
      <c r="F68" s="52" t="s">
        <v>794</v>
      </c>
      <c r="G68" s="51" t="s">
        <v>793</v>
      </c>
      <c r="H68" s="50">
        <v>65</v>
      </c>
      <c r="I68" s="50">
        <v>194</v>
      </c>
      <c r="J68" s="50">
        <v>328</v>
      </c>
      <c r="K68" s="50">
        <v>192</v>
      </c>
      <c r="L68" s="53">
        <f>KotaD4_otus[[#This Row],[D4.0917]]/H$626</f>
        <v>1.4444444444444444E-3</v>
      </c>
      <c r="M68" s="53">
        <f>KotaD4_otus[[#This Row],[D4.1016]]/I$626</f>
        <v>4.311111111111111E-3</v>
      </c>
      <c r="N68" s="53">
        <f>KotaD4_otus[[#This Row],[D4.1030]]/J$626</f>
        <v>7.288888888888889E-3</v>
      </c>
      <c r="O68" s="53">
        <f>KotaD4_otus[[#This Row],[D4.1016]]/K$626</f>
        <v>4.311111111111111E-3</v>
      </c>
    </row>
    <row r="69" spans="1:15" x14ac:dyDescent="0.35">
      <c r="A69" s="52">
        <v>16</v>
      </c>
      <c r="B69" s="52" t="s">
        <v>88</v>
      </c>
      <c r="C69" s="52" t="s">
        <v>146</v>
      </c>
      <c r="D69" s="52" t="s">
        <v>145</v>
      </c>
      <c r="E69" s="52" t="s">
        <v>144</v>
      </c>
      <c r="F69" s="52" t="s">
        <v>794</v>
      </c>
      <c r="G69" s="51" t="s">
        <v>793</v>
      </c>
      <c r="H69" s="50">
        <v>915</v>
      </c>
      <c r="I69" s="50">
        <v>575</v>
      </c>
      <c r="J69" s="50">
        <v>197</v>
      </c>
      <c r="K69" s="50">
        <v>84</v>
      </c>
      <c r="L69" s="53">
        <f>KotaD4_otus[[#This Row],[D4.0917]]/H$626</f>
        <v>2.0333333333333332E-2</v>
      </c>
      <c r="M69" s="53">
        <f>KotaD4_otus[[#This Row],[D4.1016]]/I$626</f>
        <v>1.2777777777777779E-2</v>
      </c>
      <c r="N69" s="53">
        <f>KotaD4_otus[[#This Row],[D4.1030]]/J$626</f>
        <v>4.3777777777777782E-3</v>
      </c>
      <c r="O69" s="53">
        <f>KotaD4_otus[[#This Row],[D4.1016]]/K$626</f>
        <v>1.2777777777777779E-2</v>
      </c>
    </row>
    <row r="70" spans="1:15" x14ac:dyDescent="0.35">
      <c r="A70" s="52">
        <v>510</v>
      </c>
      <c r="B70" s="52" t="s">
        <v>88</v>
      </c>
      <c r="C70" s="52" t="s">
        <v>1014</v>
      </c>
      <c r="D70" s="52" t="s">
        <v>1015</v>
      </c>
      <c r="E70" s="52" t="s">
        <v>1016</v>
      </c>
      <c r="F70" s="52" t="s">
        <v>1017</v>
      </c>
      <c r="G70" s="51" t="s">
        <v>1018</v>
      </c>
      <c r="H70" s="50">
        <v>4</v>
      </c>
      <c r="I70" s="50">
        <v>4</v>
      </c>
      <c r="J70" s="50">
        <v>9</v>
      </c>
      <c r="K70" s="50">
        <v>3</v>
      </c>
      <c r="L70" s="53">
        <f>KotaD4_otus[[#This Row],[D4.0917]]/H$626</f>
        <v>8.8888888888888893E-5</v>
      </c>
      <c r="M70" s="53">
        <f>KotaD4_otus[[#This Row],[D4.1016]]/I$626</f>
        <v>8.8888888888888893E-5</v>
      </c>
      <c r="N70" s="53">
        <f>KotaD4_otus[[#This Row],[D4.1030]]/J$626</f>
        <v>2.0000000000000001E-4</v>
      </c>
      <c r="O70" s="53">
        <f>KotaD4_otus[[#This Row],[D4.1016]]/K$626</f>
        <v>8.8888888888888893E-5</v>
      </c>
    </row>
    <row r="71" spans="1:15" x14ac:dyDescent="0.35">
      <c r="A71" s="52">
        <v>526</v>
      </c>
      <c r="B71" s="52" t="s">
        <v>88</v>
      </c>
      <c r="C71" s="52" t="s">
        <v>97</v>
      </c>
      <c r="D71" s="52" t="s">
        <v>261</v>
      </c>
      <c r="E71" s="52" t="s">
        <v>1019</v>
      </c>
      <c r="F71" s="52" t="s">
        <v>1020</v>
      </c>
      <c r="G71" s="51" t="s">
        <v>1021</v>
      </c>
      <c r="H71" s="50">
        <v>10</v>
      </c>
      <c r="I71" s="50">
        <v>1</v>
      </c>
      <c r="J71" s="50">
        <v>8</v>
      </c>
      <c r="K71" s="50">
        <v>6</v>
      </c>
      <c r="L71" s="53">
        <f>KotaD4_otus[[#This Row],[D4.0917]]/H$626</f>
        <v>2.2222222222222223E-4</v>
      </c>
      <c r="M71" s="53">
        <f>KotaD4_otus[[#This Row],[D4.1016]]/I$626</f>
        <v>2.2222222222222223E-5</v>
      </c>
      <c r="N71" s="53">
        <f>KotaD4_otus[[#This Row],[D4.1030]]/J$626</f>
        <v>1.7777777777777779E-4</v>
      </c>
      <c r="O71" s="53">
        <f>KotaD4_otus[[#This Row],[D4.1016]]/K$626</f>
        <v>2.2222222222222223E-5</v>
      </c>
    </row>
    <row r="72" spans="1:15" x14ac:dyDescent="0.35">
      <c r="A72" s="52">
        <v>550</v>
      </c>
      <c r="B72" s="52" t="s">
        <v>88</v>
      </c>
      <c r="C72" s="52" t="s">
        <v>1022</v>
      </c>
      <c r="D72" s="52" t="s">
        <v>1023</v>
      </c>
      <c r="E72" s="52" t="s">
        <v>1024</v>
      </c>
      <c r="F72" s="52" t="s">
        <v>1025</v>
      </c>
      <c r="G72" s="51" t="s">
        <v>1026</v>
      </c>
      <c r="H72" s="50">
        <v>1</v>
      </c>
      <c r="I72" s="50">
        <v>4</v>
      </c>
      <c r="J72" s="50">
        <v>6</v>
      </c>
      <c r="K72" s="50">
        <v>13</v>
      </c>
      <c r="L72" s="53">
        <f>KotaD4_otus[[#This Row],[D4.0917]]/H$626</f>
        <v>2.2222222222222223E-5</v>
      </c>
      <c r="M72" s="53">
        <f>KotaD4_otus[[#This Row],[D4.1016]]/I$626</f>
        <v>8.8888888888888893E-5</v>
      </c>
      <c r="N72" s="53">
        <f>KotaD4_otus[[#This Row],[D4.1030]]/J$626</f>
        <v>1.3333333333333334E-4</v>
      </c>
      <c r="O72" s="53">
        <f>KotaD4_otus[[#This Row],[D4.1016]]/K$626</f>
        <v>8.8888888888888893E-5</v>
      </c>
    </row>
    <row r="73" spans="1:15" x14ac:dyDescent="0.35">
      <c r="A73" s="52">
        <v>407</v>
      </c>
      <c r="B73" s="52" t="s">
        <v>88</v>
      </c>
      <c r="C73" s="52" t="s">
        <v>1027</v>
      </c>
      <c r="D73" s="52" t="s">
        <v>1028</v>
      </c>
      <c r="E73" s="52" t="s">
        <v>1029</v>
      </c>
      <c r="F73" s="52" t="s">
        <v>1030</v>
      </c>
      <c r="G73" s="51" t="s">
        <v>1031</v>
      </c>
      <c r="H73" s="50">
        <v>8</v>
      </c>
      <c r="I73" s="50">
        <v>13</v>
      </c>
      <c r="J73" s="50">
        <v>8</v>
      </c>
      <c r="K73" s="50">
        <v>14</v>
      </c>
      <c r="L73" s="53">
        <f>KotaD4_otus[[#This Row],[D4.0917]]/H$626</f>
        <v>1.7777777777777779E-4</v>
      </c>
      <c r="M73" s="53">
        <f>KotaD4_otus[[#This Row],[D4.1016]]/I$626</f>
        <v>2.8888888888888888E-4</v>
      </c>
      <c r="N73" s="53">
        <f>KotaD4_otus[[#This Row],[D4.1030]]/J$626</f>
        <v>1.7777777777777779E-4</v>
      </c>
      <c r="O73" s="53">
        <f>KotaD4_otus[[#This Row],[D4.1016]]/K$626</f>
        <v>2.8888888888888888E-4</v>
      </c>
    </row>
    <row r="74" spans="1:15" x14ac:dyDescent="0.35">
      <c r="A74" s="52">
        <v>285</v>
      </c>
      <c r="B74" s="52" t="s">
        <v>88</v>
      </c>
      <c r="C74" s="52" t="s">
        <v>97</v>
      </c>
      <c r="D74" s="52" t="s">
        <v>336</v>
      </c>
      <c r="E74" s="52" t="s">
        <v>1032</v>
      </c>
      <c r="F74" s="52" t="s">
        <v>1033</v>
      </c>
      <c r="G74" s="51" t="s">
        <v>1034</v>
      </c>
      <c r="H74" s="50">
        <v>12</v>
      </c>
      <c r="I74" s="50">
        <v>19</v>
      </c>
      <c r="J74" s="50">
        <v>7</v>
      </c>
      <c r="K74" s="50">
        <v>6</v>
      </c>
      <c r="L74" s="53">
        <f>KotaD4_otus[[#This Row],[D4.0917]]/H$626</f>
        <v>2.6666666666666668E-4</v>
      </c>
      <c r="M74" s="53">
        <f>KotaD4_otus[[#This Row],[D4.1016]]/I$626</f>
        <v>4.2222222222222222E-4</v>
      </c>
      <c r="N74" s="53">
        <f>KotaD4_otus[[#This Row],[D4.1030]]/J$626</f>
        <v>1.5555555555555556E-4</v>
      </c>
      <c r="O74" s="53">
        <f>KotaD4_otus[[#This Row],[D4.1016]]/K$626</f>
        <v>4.2222222222222222E-4</v>
      </c>
    </row>
    <row r="75" spans="1:15" x14ac:dyDescent="0.35">
      <c r="A75" s="52">
        <v>576</v>
      </c>
      <c r="B75" s="52" t="s">
        <v>88</v>
      </c>
      <c r="C75" s="52" t="s">
        <v>97</v>
      </c>
      <c r="D75" s="52" t="s">
        <v>336</v>
      </c>
      <c r="E75" s="52" t="s">
        <v>1032</v>
      </c>
      <c r="F75" s="52" t="s">
        <v>1033</v>
      </c>
      <c r="G75" s="51" t="s">
        <v>1035</v>
      </c>
      <c r="H75" s="50">
        <v>6</v>
      </c>
      <c r="I75" s="50">
        <v>6</v>
      </c>
      <c r="J75" s="50">
        <v>4</v>
      </c>
      <c r="K75" s="50">
        <v>8</v>
      </c>
      <c r="L75" s="53">
        <f>KotaD4_otus[[#This Row],[D4.0917]]/H$626</f>
        <v>1.3333333333333334E-4</v>
      </c>
      <c r="M75" s="53">
        <f>KotaD4_otus[[#This Row],[D4.1016]]/I$626</f>
        <v>1.3333333333333334E-4</v>
      </c>
      <c r="N75" s="53">
        <f>KotaD4_otus[[#This Row],[D4.1030]]/J$626</f>
        <v>8.8888888888888893E-5</v>
      </c>
      <c r="O75" s="53">
        <f>KotaD4_otus[[#This Row],[D4.1016]]/K$626</f>
        <v>1.3333333333333334E-4</v>
      </c>
    </row>
    <row r="76" spans="1:15" x14ac:dyDescent="0.35">
      <c r="A76" s="52">
        <v>273</v>
      </c>
      <c r="B76" s="52" t="s">
        <v>88</v>
      </c>
      <c r="C76" s="52" t="s">
        <v>97</v>
      </c>
      <c r="D76" s="52" t="s">
        <v>336</v>
      </c>
      <c r="E76" s="52" t="s">
        <v>559</v>
      </c>
      <c r="F76" s="52" t="s">
        <v>787</v>
      </c>
      <c r="G76" s="51" t="s">
        <v>786</v>
      </c>
      <c r="H76" s="50">
        <v>14</v>
      </c>
      <c r="I76" s="50">
        <v>16</v>
      </c>
      <c r="J76" s="50">
        <v>16</v>
      </c>
      <c r="K76" s="50">
        <v>6</v>
      </c>
      <c r="L76" s="53">
        <f>KotaD4_otus[[#This Row],[D4.0917]]/H$626</f>
        <v>3.1111111111111113E-4</v>
      </c>
      <c r="M76" s="53">
        <f>KotaD4_otus[[#This Row],[D4.1016]]/I$626</f>
        <v>3.5555555555555557E-4</v>
      </c>
      <c r="N76" s="53">
        <f>KotaD4_otus[[#This Row],[D4.1030]]/J$626</f>
        <v>3.5555555555555557E-4</v>
      </c>
      <c r="O76" s="53">
        <f>KotaD4_otus[[#This Row],[D4.1016]]/K$626</f>
        <v>3.5555555555555557E-4</v>
      </c>
    </row>
    <row r="77" spans="1:15" x14ac:dyDescent="0.35">
      <c r="A77" s="52">
        <v>607</v>
      </c>
      <c r="B77" s="52" t="s">
        <v>88</v>
      </c>
      <c r="C77" s="52" t="s">
        <v>785</v>
      </c>
      <c r="D77" s="52" t="s">
        <v>1036</v>
      </c>
      <c r="E77" s="52" t="s">
        <v>1037</v>
      </c>
      <c r="F77" s="52" t="s">
        <v>1038</v>
      </c>
      <c r="G77" s="51" t="s">
        <v>1039</v>
      </c>
      <c r="H77" s="50">
        <v>4</v>
      </c>
      <c r="I77" s="50">
        <v>4</v>
      </c>
      <c r="J77" s="50">
        <v>8</v>
      </c>
      <c r="K77" s="50">
        <v>7</v>
      </c>
      <c r="L77" s="53">
        <f>KotaD4_otus[[#This Row],[D4.0917]]/H$626</f>
        <v>8.8888888888888893E-5</v>
      </c>
      <c r="M77" s="53">
        <f>KotaD4_otus[[#This Row],[D4.1016]]/I$626</f>
        <v>8.8888888888888893E-5</v>
      </c>
      <c r="N77" s="53">
        <f>KotaD4_otus[[#This Row],[D4.1030]]/J$626</f>
        <v>1.7777777777777779E-4</v>
      </c>
      <c r="O77" s="53">
        <f>KotaD4_otus[[#This Row],[D4.1016]]/K$626</f>
        <v>8.8888888888888893E-5</v>
      </c>
    </row>
    <row r="78" spans="1:15" x14ac:dyDescent="0.35">
      <c r="A78" s="52">
        <v>580</v>
      </c>
      <c r="B78" s="52" t="s">
        <v>88</v>
      </c>
      <c r="C78" s="52" t="s">
        <v>476</v>
      </c>
      <c r="D78" s="52" t="s">
        <v>1040</v>
      </c>
      <c r="E78" s="52" t="s">
        <v>1041</v>
      </c>
      <c r="F78" s="52" t="s">
        <v>1042</v>
      </c>
      <c r="G78" s="51" t="s">
        <v>1043</v>
      </c>
      <c r="H78" s="50">
        <v>2</v>
      </c>
      <c r="I78" s="50">
        <v>4</v>
      </c>
      <c r="J78" s="50">
        <v>3</v>
      </c>
      <c r="K78" s="50">
        <v>2</v>
      </c>
      <c r="L78" s="53">
        <f>KotaD4_otus[[#This Row],[D4.0917]]/H$626</f>
        <v>4.4444444444444447E-5</v>
      </c>
      <c r="M78" s="53">
        <f>KotaD4_otus[[#This Row],[D4.1016]]/I$626</f>
        <v>8.8888888888888893E-5</v>
      </c>
      <c r="N78" s="53">
        <f>KotaD4_otus[[#This Row],[D4.1030]]/J$626</f>
        <v>6.666666666666667E-5</v>
      </c>
      <c r="O78" s="53">
        <f>KotaD4_otus[[#This Row],[D4.1016]]/K$626</f>
        <v>8.8888888888888893E-5</v>
      </c>
    </row>
    <row r="79" spans="1:15" x14ac:dyDescent="0.35">
      <c r="A79" s="52">
        <v>408</v>
      </c>
      <c r="B79" s="52" t="s">
        <v>88</v>
      </c>
      <c r="C79" s="52" t="s">
        <v>285</v>
      </c>
      <c r="D79" s="52" t="s">
        <v>1044</v>
      </c>
      <c r="E79" s="52" t="s">
        <v>1045</v>
      </c>
      <c r="F79" s="52" t="s">
        <v>1046</v>
      </c>
      <c r="G79" s="51" t="s">
        <v>1047</v>
      </c>
      <c r="H79" s="50">
        <v>6</v>
      </c>
      <c r="I79" s="50">
        <v>19</v>
      </c>
      <c r="J79" s="50">
        <v>5</v>
      </c>
      <c r="K79" s="50">
        <v>6</v>
      </c>
      <c r="L79" s="53">
        <f>KotaD4_otus[[#This Row],[D4.0917]]/H$626</f>
        <v>1.3333333333333334E-4</v>
      </c>
      <c r="M79" s="53">
        <f>KotaD4_otus[[#This Row],[D4.1016]]/I$626</f>
        <v>4.2222222222222222E-4</v>
      </c>
      <c r="N79" s="53">
        <f>KotaD4_otus[[#This Row],[D4.1030]]/J$626</f>
        <v>1.1111111111111112E-4</v>
      </c>
      <c r="O79" s="53">
        <f>KotaD4_otus[[#This Row],[D4.1016]]/K$626</f>
        <v>4.2222222222222222E-4</v>
      </c>
    </row>
    <row r="80" spans="1:15" x14ac:dyDescent="0.35">
      <c r="A80" s="52">
        <v>370</v>
      </c>
      <c r="B80" s="52" t="s">
        <v>88</v>
      </c>
      <c r="C80" s="52" t="s">
        <v>943</v>
      </c>
      <c r="D80" s="52" t="s">
        <v>1048</v>
      </c>
      <c r="E80" s="52" t="s">
        <v>1049</v>
      </c>
      <c r="F80" s="52" t="s">
        <v>1050</v>
      </c>
      <c r="G80" s="51" t="s">
        <v>1051</v>
      </c>
      <c r="H80" s="50">
        <v>0</v>
      </c>
      <c r="I80" s="50">
        <v>9</v>
      </c>
      <c r="J80" s="50">
        <v>13</v>
      </c>
      <c r="K80" s="50">
        <v>15</v>
      </c>
      <c r="L80" s="53">
        <f>KotaD4_otus[[#This Row],[D4.0917]]/H$626</f>
        <v>0</v>
      </c>
      <c r="M80" s="53">
        <f>KotaD4_otus[[#This Row],[D4.1016]]/I$626</f>
        <v>2.0000000000000001E-4</v>
      </c>
      <c r="N80" s="53">
        <f>KotaD4_otus[[#This Row],[D4.1030]]/J$626</f>
        <v>2.8888888888888888E-4</v>
      </c>
      <c r="O80" s="53">
        <f>KotaD4_otus[[#This Row],[D4.1016]]/K$626</f>
        <v>2.0000000000000001E-4</v>
      </c>
    </row>
    <row r="81" spans="1:15" x14ac:dyDescent="0.35">
      <c r="A81" s="52">
        <v>312</v>
      </c>
      <c r="B81" s="52" t="s">
        <v>88</v>
      </c>
      <c r="C81" s="52" t="s">
        <v>753</v>
      </c>
      <c r="D81" s="52" t="s">
        <v>772</v>
      </c>
      <c r="E81" s="52" t="s">
        <v>1052</v>
      </c>
      <c r="F81" s="52" t="s">
        <v>1053</v>
      </c>
      <c r="G81" s="51" t="s">
        <v>1054</v>
      </c>
      <c r="H81" s="50">
        <v>1</v>
      </c>
      <c r="I81" s="50">
        <v>12</v>
      </c>
      <c r="J81" s="50">
        <v>12</v>
      </c>
      <c r="K81" s="50">
        <v>26</v>
      </c>
      <c r="L81" s="53">
        <f>KotaD4_otus[[#This Row],[D4.0917]]/H$626</f>
        <v>2.2222222222222223E-5</v>
      </c>
      <c r="M81" s="53">
        <f>KotaD4_otus[[#This Row],[D4.1016]]/I$626</f>
        <v>2.6666666666666668E-4</v>
      </c>
      <c r="N81" s="53">
        <f>KotaD4_otus[[#This Row],[D4.1030]]/J$626</f>
        <v>2.6666666666666668E-4</v>
      </c>
      <c r="O81" s="53">
        <f>KotaD4_otus[[#This Row],[D4.1016]]/K$626</f>
        <v>2.6666666666666668E-4</v>
      </c>
    </row>
    <row r="82" spans="1:15" x14ac:dyDescent="0.35">
      <c r="A82" s="52">
        <v>411</v>
      </c>
      <c r="B82" s="52" t="s">
        <v>88</v>
      </c>
      <c r="C82" s="52" t="s">
        <v>476</v>
      </c>
      <c r="D82" s="52" t="s">
        <v>1055</v>
      </c>
      <c r="E82" s="52" t="s">
        <v>1056</v>
      </c>
      <c r="F82" s="52" t="s">
        <v>1057</v>
      </c>
      <c r="G82" s="51" t="s">
        <v>1058</v>
      </c>
      <c r="H82" s="50">
        <v>3</v>
      </c>
      <c r="I82" s="50">
        <v>8</v>
      </c>
      <c r="J82" s="50">
        <v>10</v>
      </c>
      <c r="K82" s="50">
        <v>8</v>
      </c>
      <c r="L82" s="53">
        <f>KotaD4_otus[[#This Row],[D4.0917]]/H$626</f>
        <v>6.666666666666667E-5</v>
      </c>
      <c r="M82" s="53">
        <f>KotaD4_otus[[#This Row],[D4.1016]]/I$626</f>
        <v>1.7777777777777779E-4</v>
      </c>
      <c r="N82" s="53">
        <f>KotaD4_otus[[#This Row],[D4.1030]]/J$626</f>
        <v>2.2222222222222223E-4</v>
      </c>
      <c r="O82" s="53">
        <f>KotaD4_otus[[#This Row],[D4.1016]]/K$626</f>
        <v>1.7777777777777779E-4</v>
      </c>
    </row>
    <row r="83" spans="1:15" x14ac:dyDescent="0.35">
      <c r="A83" s="52">
        <v>395</v>
      </c>
      <c r="B83" s="52" t="s">
        <v>88</v>
      </c>
      <c r="C83" s="52" t="s">
        <v>415</v>
      </c>
      <c r="D83" s="52" t="s">
        <v>1059</v>
      </c>
      <c r="E83" s="52" t="s">
        <v>1060</v>
      </c>
      <c r="F83" s="52" t="s">
        <v>1061</v>
      </c>
      <c r="G83" s="51" t="s">
        <v>1062</v>
      </c>
      <c r="H83" s="50">
        <v>0</v>
      </c>
      <c r="I83" s="50">
        <v>10</v>
      </c>
      <c r="J83" s="50">
        <v>17</v>
      </c>
      <c r="K83" s="50">
        <v>4</v>
      </c>
      <c r="L83" s="53">
        <f>KotaD4_otus[[#This Row],[D4.0917]]/H$626</f>
        <v>0</v>
      </c>
      <c r="M83" s="53">
        <f>KotaD4_otus[[#This Row],[D4.1016]]/I$626</f>
        <v>2.2222222222222223E-4</v>
      </c>
      <c r="N83" s="53">
        <f>KotaD4_otus[[#This Row],[D4.1030]]/J$626</f>
        <v>3.7777777777777777E-4</v>
      </c>
      <c r="O83" s="53">
        <f>KotaD4_otus[[#This Row],[D4.1016]]/K$626</f>
        <v>2.2222222222222223E-4</v>
      </c>
    </row>
    <row r="84" spans="1:15" x14ac:dyDescent="0.35">
      <c r="A84" s="52">
        <v>324</v>
      </c>
      <c r="B84" s="52" t="s">
        <v>88</v>
      </c>
      <c r="C84" s="52" t="s">
        <v>285</v>
      </c>
      <c r="D84" s="52" t="s">
        <v>1063</v>
      </c>
      <c r="E84" s="52" t="s">
        <v>1064</v>
      </c>
      <c r="F84" s="52" t="s">
        <v>1065</v>
      </c>
      <c r="G84" s="51" t="s">
        <v>1066</v>
      </c>
      <c r="H84" s="50">
        <v>3</v>
      </c>
      <c r="I84" s="50">
        <v>15</v>
      </c>
      <c r="J84" s="50">
        <v>13</v>
      </c>
      <c r="K84" s="50">
        <v>9</v>
      </c>
      <c r="L84" s="53">
        <f>KotaD4_otus[[#This Row],[D4.0917]]/H$626</f>
        <v>6.666666666666667E-5</v>
      </c>
      <c r="M84" s="53">
        <f>KotaD4_otus[[#This Row],[D4.1016]]/I$626</f>
        <v>3.3333333333333332E-4</v>
      </c>
      <c r="N84" s="53">
        <f>KotaD4_otus[[#This Row],[D4.1030]]/J$626</f>
        <v>2.8888888888888888E-4</v>
      </c>
      <c r="O84" s="53">
        <f>KotaD4_otus[[#This Row],[D4.1016]]/K$626</f>
        <v>3.3333333333333332E-4</v>
      </c>
    </row>
    <row r="85" spans="1:15" x14ac:dyDescent="0.35">
      <c r="A85" s="52">
        <v>223</v>
      </c>
      <c r="B85" s="52" t="s">
        <v>88</v>
      </c>
      <c r="C85" s="52" t="s">
        <v>476</v>
      </c>
      <c r="D85" s="52" t="s">
        <v>776</v>
      </c>
      <c r="E85" s="52" t="s">
        <v>775</v>
      </c>
      <c r="F85" s="52" t="s">
        <v>1067</v>
      </c>
      <c r="G85" s="51" t="s">
        <v>1068</v>
      </c>
      <c r="H85" s="50">
        <v>15</v>
      </c>
      <c r="I85" s="50">
        <v>13</v>
      </c>
      <c r="J85" s="50">
        <v>16</v>
      </c>
      <c r="K85" s="50">
        <v>31</v>
      </c>
      <c r="L85" s="53">
        <f>KotaD4_otus[[#This Row],[D4.0917]]/H$626</f>
        <v>3.3333333333333332E-4</v>
      </c>
      <c r="M85" s="53">
        <f>KotaD4_otus[[#This Row],[D4.1016]]/I$626</f>
        <v>2.8888888888888888E-4</v>
      </c>
      <c r="N85" s="53">
        <f>KotaD4_otus[[#This Row],[D4.1030]]/J$626</f>
        <v>3.5555555555555557E-4</v>
      </c>
      <c r="O85" s="53">
        <f>KotaD4_otus[[#This Row],[D4.1016]]/K$626</f>
        <v>2.8888888888888888E-4</v>
      </c>
    </row>
    <row r="86" spans="1:15" x14ac:dyDescent="0.35">
      <c r="A86" s="52">
        <v>506</v>
      </c>
      <c r="B86" s="52" t="s">
        <v>88</v>
      </c>
      <c r="C86" s="52" t="s">
        <v>476</v>
      </c>
      <c r="D86" s="52" t="s">
        <v>1069</v>
      </c>
      <c r="E86" s="52" t="s">
        <v>1070</v>
      </c>
      <c r="F86" s="52" t="s">
        <v>1071</v>
      </c>
      <c r="G86" s="51" t="s">
        <v>1072</v>
      </c>
      <c r="H86" s="50">
        <v>9</v>
      </c>
      <c r="I86" s="50">
        <v>6</v>
      </c>
      <c r="J86" s="50">
        <v>10</v>
      </c>
      <c r="K86" s="50">
        <v>7</v>
      </c>
      <c r="L86" s="53">
        <f>KotaD4_otus[[#This Row],[D4.0917]]/H$626</f>
        <v>2.0000000000000001E-4</v>
      </c>
      <c r="M86" s="53">
        <f>KotaD4_otus[[#This Row],[D4.1016]]/I$626</f>
        <v>1.3333333333333334E-4</v>
      </c>
      <c r="N86" s="53">
        <f>KotaD4_otus[[#This Row],[D4.1030]]/J$626</f>
        <v>2.2222222222222223E-4</v>
      </c>
      <c r="O86" s="53">
        <f>KotaD4_otus[[#This Row],[D4.1016]]/K$626</f>
        <v>1.3333333333333334E-4</v>
      </c>
    </row>
    <row r="87" spans="1:15" x14ac:dyDescent="0.35">
      <c r="A87" s="52">
        <v>361</v>
      </c>
      <c r="B87" s="52" t="s">
        <v>88</v>
      </c>
      <c r="C87" s="52" t="s">
        <v>415</v>
      </c>
      <c r="D87" s="52" t="s">
        <v>1073</v>
      </c>
      <c r="E87" s="52" t="s">
        <v>1074</v>
      </c>
      <c r="F87" s="52" t="s">
        <v>1075</v>
      </c>
      <c r="G87" s="51" t="s">
        <v>1076</v>
      </c>
      <c r="H87" s="50">
        <v>27</v>
      </c>
      <c r="I87" s="50">
        <v>12</v>
      </c>
      <c r="J87" s="50">
        <v>13</v>
      </c>
      <c r="K87" s="50">
        <v>11</v>
      </c>
      <c r="L87" s="53">
        <f>KotaD4_otus[[#This Row],[D4.0917]]/H$626</f>
        <v>5.9999999999999995E-4</v>
      </c>
      <c r="M87" s="53">
        <f>KotaD4_otus[[#This Row],[D4.1016]]/I$626</f>
        <v>2.6666666666666668E-4</v>
      </c>
      <c r="N87" s="53">
        <f>KotaD4_otus[[#This Row],[D4.1030]]/J$626</f>
        <v>2.8888888888888888E-4</v>
      </c>
      <c r="O87" s="53">
        <f>KotaD4_otus[[#This Row],[D4.1016]]/K$626</f>
        <v>2.6666666666666668E-4</v>
      </c>
    </row>
    <row r="88" spans="1:15" x14ac:dyDescent="0.35">
      <c r="A88" s="52">
        <v>385</v>
      </c>
      <c r="B88" s="52" t="s">
        <v>88</v>
      </c>
      <c r="C88" s="52" t="s">
        <v>476</v>
      </c>
      <c r="D88" s="52" t="s">
        <v>766</v>
      </c>
      <c r="E88" s="52" t="s">
        <v>765</v>
      </c>
      <c r="F88" s="52" t="s">
        <v>1077</v>
      </c>
      <c r="G88" s="51" t="s">
        <v>1078</v>
      </c>
      <c r="H88" s="50">
        <v>1</v>
      </c>
      <c r="I88" s="50">
        <v>13</v>
      </c>
      <c r="J88" s="50">
        <v>20</v>
      </c>
      <c r="K88" s="50">
        <v>6</v>
      </c>
      <c r="L88" s="53">
        <f>KotaD4_otus[[#This Row],[D4.0917]]/H$626</f>
        <v>2.2222222222222223E-5</v>
      </c>
      <c r="M88" s="53">
        <f>KotaD4_otus[[#This Row],[D4.1016]]/I$626</f>
        <v>2.8888888888888888E-4</v>
      </c>
      <c r="N88" s="53">
        <f>KotaD4_otus[[#This Row],[D4.1030]]/J$626</f>
        <v>4.4444444444444447E-4</v>
      </c>
      <c r="O88" s="53">
        <f>KotaD4_otus[[#This Row],[D4.1016]]/K$626</f>
        <v>2.8888888888888888E-4</v>
      </c>
    </row>
    <row r="89" spans="1:15" x14ac:dyDescent="0.35">
      <c r="A89" s="52">
        <v>206</v>
      </c>
      <c r="B89" s="52" t="s">
        <v>88</v>
      </c>
      <c r="C89" s="52" t="s">
        <v>476</v>
      </c>
      <c r="D89" s="52" t="s">
        <v>475</v>
      </c>
      <c r="E89" s="52" t="s">
        <v>474</v>
      </c>
      <c r="F89" s="52" t="s">
        <v>1079</v>
      </c>
      <c r="G89" s="51" t="s">
        <v>1080</v>
      </c>
      <c r="H89" s="50">
        <v>15</v>
      </c>
      <c r="I89" s="50">
        <v>14</v>
      </c>
      <c r="J89" s="50">
        <v>22</v>
      </c>
      <c r="K89" s="50">
        <v>39</v>
      </c>
      <c r="L89" s="53">
        <f>KotaD4_otus[[#This Row],[D4.0917]]/H$626</f>
        <v>3.3333333333333332E-4</v>
      </c>
      <c r="M89" s="53">
        <f>KotaD4_otus[[#This Row],[D4.1016]]/I$626</f>
        <v>3.1111111111111113E-4</v>
      </c>
      <c r="N89" s="53">
        <f>KotaD4_otus[[#This Row],[D4.1030]]/J$626</f>
        <v>4.8888888888888886E-4</v>
      </c>
      <c r="O89" s="53">
        <f>KotaD4_otus[[#This Row],[D4.1016]]/K$626</f>
        <v>3.1111111111111113E-4</v>
      </c>
    </row>
    <row r="90" spans="1:15" x14ac:dyDescent="0.35">
      <c r="A90" s="52">
        <v>168</v>
      </c>
      <c r="B90" s="52" t="s">
        <v>88</v>
      </c>
      <c r="C90" s="52" t="s">
        <v>753</v>
      </c>
      <c r="D90" s="52" t="s">
        <v>1081</v>
      </c>
      <c r="E90" s="52" t="s">
        <v>1082</v>
      </c>
      <c r="F90" s="52" t="s">
        <v>1083</v>
      </c>
      <c r="G90" s="51" t="s">
        <v>1084</v>
      </c>
      <c r="H90" s="50">
        <v>26</v>
      </c>
      <c r="I90" s="50">
        <v>39</v>
      </c>
      <c r="J90" s="50">
        <v>30</v>
      </c>
      <c r="K90" s="50">
        <v>17</v>
      </c>
      <c r="L90" s="53">
        <f>KotaD4_otus[[#This Row],[D4.0917]]/H$626</f>
        <v>5.7777777777777775E-4</v>
      </c>
      <c r="M90" s="53">
        <f>KotaD4_otus[[#This Row],[D4.1016]]/I$626</f>
        <v>8.6666666666666663E-4</v>
      </c>
      <c r="N90" s="53">
        <f>KotaD4_otus[[#This Row],[D4.1030]]/J$626</f>
        <v>6.6666666666666664E-4</v>
      </c>
      <c r="O90" s="53">
        <f>KotaD4_otus[[#This Row],[D4.1016]]/K$626</f>
        <v>8.6666666666666663E-4</v>
      </c>
    </row>
    <row r="91" spans="1:15" x14ac:dyDescent="0.35">
      <c r="A91" s="52">
        <v>284</v>
      </c>
      <c r="B91" s="52" t="s">
        <v>88</v>
      </c>
      <c r="C91" s="52" t="s">
        <v>415</v>
      </c>
      <c r="D91" s="52" t="s">
        <v>759</v>
      </c>
      <c r="E91" s="52" t="s">
        <v>758</v>
      </c>
      <c r="F91" s="52" t="s">
        <v>1085</v>
      </c>
      <c r="G91" s="51" t="s">
        <v>1086</v>
      </c>
      <c r="H91" s="50">
        <v>14</v>
      </c>
      <c r="I91" s="50">
        <v>25</v>
      </c>
      <c r="J91" s="50">
        <v>21</v>
      </c>
      <c r="K91" s="50">
        <v>17</v>
      </c>
      <c r="L91" s="53">
        <f>KotaD4_otus[[#This Row],[D4.0917]]/H$626</f>
        <v>3.1111111111111113E-4</v>
      </c>
      <c r="M91" s="53">
        <f>KotaD4_otus[[#This Row],[D4.1016]]/I$626</f>
        <v>5.5555555555555556E-4</v>
      </c>
      <c r="N91" s="53">
        <f>KotaD4_otus[[#This Row],[D4.1030]]/J$626</f>
        <v>4.6666666666666666E-4</v>
      </c>
      <c r="O91" s="53">
        <f>KotaD4_otus[[#This Row],[D4.1016]]/K$626</f>
        <v>5.5555555555555556E-4</v>
      </c>
    </row>
    <row r="92" spans="1:15" x14ac:dyDescent="0.35">
      <c r="A92" s="52">
        <v>81</v>
      </c>
      <c r="B92" s="52" t="s">
        <v>88</v>
      </c>
      <c r="C92" s="52" t="s">
        <v>415</v>
      </c>
      <c r="D92" s="52" t="s">
        <v>1087</v>
      </c>
      <c r="E92" s="52" t="s">
        <v>1088</v>
      </c>
      <c r="F92" s="52" t="s">
        <v>1089</v>
      </c>
      <c r="G92" s="51" t="s">
        <v>1090</v>
      </c>
      <c r="H92" s="50">
        <v>108</v>
      </c>
      <c r="I92" s="50">
        <v>90</v>
      </c>
      <c r="J92" s="50">
        <v>110</v>
      </c>
      <c r="K92" s="50">
        <v>25</v>
      </c>
      <c r="L92" s="53">
        <f>KotaD4_otus[[#This Row],[D4.0917]]/H$626</f>
        <v>2.3999999999999998E-3</v>
      </c>
      <c r="M92" s="53">
        <f>KotaD4_otus[[#This Row],[D4.1016]]/I$626</f>
        <v>2E-3</v>
      </c>
      <c r="N92" s="53">
        <f>KotaD4_otus[[#This Row],[D4.1030]]/J$626</f>
        <v>2.4444444444444444E-3</v>
      </c>
      <c r="O92" s="53">
        <f>KotaD4_otus[[#This Row],[D4.1016]]/K$626</f>
        <v>2E-3</v>
      </c>
    </row>
    <row r="93" spans="1:15" x14ac:dyDescent="0.35">
      <c r="A93" s="52">
        <v>96</v>
      </c>
      <c r="B93" s="52" t="s">
        <v>88</v>
      </c>
      <c r="C93" s="52" t="s">
        <v>285</v>
      </c>
      <c r="D93" s="52" t="s">
        <v>732</v>
      </c>
      <c r="E93" s="52" t="s">
        <v>731</v>
      </c>
      <c r="F93" s="52" t="s">
        <v>1091</v>
      </c>
      <c r="G93" s="51" t="s">
        <v>1092</v>
      </c>
      <c r="H93" s="50">
        <v>42</v>
      </c>
      <c r="I93" s="50">
        <v>90</v>
      </c>
      <c r="J93" s="50">
        <v>90</v>
      </c>
      <c r="K93" s="50">
        <v>54</v>
      </c>
      <c r="L93" s="53">
        <f>KotaD4_otus[[#This Row],[D4.0917]]/H$626</f>
        <v>9.3333333333333332E-4</v>
      </c>
      <c r="M93" s="53">
        <f>KotaD4_otus[[#This Row],[D4.1016]]/I$626</f>
        <v>2E-3</v>
      </c>
      <c r="N93" s="53">
        <f>KotaD4_otus[[#This Row],[D4.1030]]/J$626</f>
        <v>2E-3</v>
      </c>
      <c r="O93" s="53">
        <f>KotaD4_otus[[#This Row],[D4.1016]]/K$626</f>
        <v>2E-3</v>
      </c>
    </row>
    <row r="94" spans="1:15" x14ac:dyDescent="0.35">
      <c r="A94" s="52">
        <v>154</v>
      </c>
      <c r="B94" s="52" t="s">
        <v>88</v>
      </c>
      <c r="C94" s="52" t="s">
        <v>285</v>
      </c>
      <c r="D94" s="52" t="s">
        <v>744</v>
      </c>
      <c r="E94" s="52" t="s">
        <v>743</v>
      </c>
      <c r="F94" s="52" t="s">
        <v>768</v>
      </c>
      <c r="G94" s="51" t="s">
        <v>767</v>
      </c>
      <c r="H94" s="50">
        <v>28</v>
      </c>
      <c r="I94" s="50">
        <v>52</v>
      </c>
      <c r="J94" s="50">
        <v>54</v>
      </c>
      <c r="K94" s="50">
        <v>26</v>
      </c>
      <c r="L94" s="53">
        <f>KotaD4_otus[[#This Row],[D4.0917]]/H$626</f>
        <v>6.2222222222222225E-4</v>
      </c>
      <c r="M94" s="53">
        <f>KotaD4_otus[[#This Row],[D4.1016]]/I$626</f>
        <v>1.1555555555555555E-3</v>
      </c>
      <c r="N94" s="53">
        <f>KotaD4_otus[[#This Row],[D4.1030]]/J$626</f>
        <v>1.1999999999999999E-3</v>
      </c>
      <c r="O94" s="53">
        <f>KotaD4_otus[[#This Row],[D4.1016]]/K$626</f>
        <v>1.1555555555555555E-3</v>
      </c>
    </row>
    <row r="95" spans="1:15" x14ac:dyDescent="0.35">
      <c r="A95" s="52">
        <v>302</v>
      </c>
      <c r="B95" s="52" t="s">
        <v>88</v>
      </c>
      <c r="C95" s="52" t="s">
        <v>753</v>
      </c>
      <c r="D95" s="52" t="s">
        <v>1093</v>
      </c>
      <c r="E95" s="52" t="s">
        <v>1094</v>
      </c>
      <c r="F95" s="52" t="s">
        <v>1095</v>
      </c>
      <c r="G95" s="51" t="s">
        <v>1096</v>
      </c>
      <c r="H95" s="50">
        <v>6</v>
      </c>
      <c r="I95" s="50">
        <v>4</v>
      </c>
      <c r="J95" s="50">
        <v>13</v>
      </c>
      <c r="K95" s="50">
        <v>21</v>
      </c>
      <c r="L95" s="53">
        <f>KotaD4_otus[[#This Row],[D4.0917]]/H$626</f>
        <v>1.3333333333333334E-4</v>
      </c>
      <c r="M95" s="53">
        <f>KotaD4_otus[[#This Row],[D4.1016]]/I$626</f>
        <v>8.8888888888888893E-5</v>
      </c>
      <c r="N95" s="53">
        <f>KotaD4_otus[[#This Row],[D4.1030]]/J$626</f>
        <v>2.8888888888888888E-4</v>
      </c>
      <c r="O95" s="53">
        <f>KotaD4_otus[[#This Row],[D4.1016]]/K$626</f>
        <v>8.8888888888888893E-5</v>
      </c>
    </row>
    <row r="96" spans="1:15" x14ac:dyDescent="0.35">
      <c r="A96" s="52">
        <v>245</v>
      </c>
      <c r="B96" s="52" t="s">
        <v>88</v>
      </c>
      <c r="C96" s="52" t="s">
        <v>285</v>
      </c>
      <c r="D96" s="52" t="s">
        <v>748</v>
      </c>
      <c r="E96" s="52" t="s">
        <v>747</v>
      </c>
      <c r="F96" s="52" t="s">
        <v>1097</v>
      </c>
      <c r="G96" s="51" t="s">
        <v>1098</v>
      </c>
      <c r="H96" s="50">
        <v>14</v>
      </c>
      <c r="I96" s="50">
        <v>15</v>
      </c>
      <c r="J96" s="50">
        <v>21</v>
      </c>
      <c r="K96" s="50">
        <v>18</v>
      </c>
      <c r="L96" s="53">
        <f>KotaD4_otus[[#This Row],[D4.0917]]/H$626</f>
        <v>3.1111111111111113E-4</v>
      </c>
      <c r="M96" s="53">
        <f>KotaD4_otus[[#This Row],[D4.1016]]/I$626</f>
        <v>3.3333333333333332E-4</v>
      </c>
      <c r="N96" s="53">
        <f>KotaD4_otus[[#This Row],[D4.1030]]/J$626</f>
        <v>4.6666666666666666E-4</v>
      </c>
      <c r="O96" s="53">
        <f>KotaD4_otus[[#This Row],[D4.1016]]/K$626</f>
        <v>3.3333333333333332E-4</v>
      </c>
    </row>
    <row r="97" spans="1:15" x14ac:dyDescent="0.35">
      <c r="A97" s="52">
        <v>169</v>
      </c>
      <c r="B97" s="52" t="s">
        <v>88</v>
      </c>
      <c r="C97" s="52" t="s">
        <v>415</v>
      </c>
      <c r="D97" s="52" t="s">
        <v>419</v>
      </c>
      <c r="E97" s="52" t="s">
        <v>418</v>
      </c>
      <c r="F97" s="52" t="s">
        <v>1099</v>
      </c>
      <c r="G97" s="51" t="s">
        <v>1100</v>
      </c>
      <c r="H97" s="50">
        <v>24</v>
      </c>
      <c r="I97" s="50">
        <v>10</v>
      </c>
      <c r="J97" s="50">
        <v>29</v>
      </c>
      <c r="K97" s="50">
        <v>59</v>
      </c>
      <c r="L97" s="53">
        <f>KotaD4_otus[[#This Row],[D4.0917]]/H$626</f>
        <v>5.3333333333333336E-4</v>
      </c>
      <c r="M97" s="53">
        <f>KotaD4_otus[[#This Row],[D4.1016]]/I$626</f>
        <v>2.2222222222222223E-4</v>
      </c>
      <c r="N97" s="53">
        <f>KotaD4_otus[[#This Row],[D4.1030]]/J$626</f>
        <v>6.4444444444444445E-4</v>
      </c>
      <c r="O97" s="53">
        <f>KotaD4_otus[[#This Row],[D4.1016]]/K$626</f>
        <v>2.2222222222222223E-4</v>
      </c>
    </row>
    <row r="98" spans="1:15" x14ac:dyDescent="0.35">
      <c r="A98" s="52">
        <v>195</v>
      </c>
      <c r="B98" s="52" t="s">
        <v>88</v>
      </c>
      <c r="C98" s="52" t="s">
        <v>415</v>
      </c>
      <c r="D98" s="52" t="s">
        <v>1101</v>
      </c>
      <c r="E98" s="52" t="s">
        <v>1102</v>
      </c>
      <c r="F98" s="52" t="s">
        <v>1103</v>
      </c>
      <c r="G98" s="51" t="s">
        <v>1104</v>
      </c>
      <c r="H98" s="50">
        <v>33</v>
      </c>
      <c r="I98" s="50">
        <v>16</v>
      </c>
      <c r="J98" s="50">
        <v>14</v>
      </c>
      <c r="K98" s="50">
        <v>46</v>
      </c>
      <c r="L98" s="53">
        <f>KotaD4_otus[[#This Row],[D4.0917]]/H$626</f>
        <v>7.3333333333333334E-4</v>
      </c>
      <c r="M98" s="53">
        <f>KotaD4_otus[[#This Row],[D4.1016]]/I$626</f>
        <v>3.5555555555555557E-4</v>
      </c>
      <c r="N98" s="53">
        <f>KotaD4_otus[[#This Row],[D4.1030]]/J$626</f>
        <v>3.1111111111111113E-4</v>
      </c>
      <c r="O98" s="53">
        <f>KotaD4_otus[[#This Row],[D4.1016]]/K$626</f>
        <v>3.5555555555555557E-4</v>
      </c>
    </row>
    <row r="99" spans="1:15" x14ac:dyDescent="0.35">
      <c r="A99" s="52">
        <v>617</v>
      </c>
      <c r="B99" s="52" t="s">
        <v>88</v>
      </c>
      <c r="C99" s="52" t="s">
        <v>285</v>
      </c>
      <c r="D99" s="52" t="s">
        <v>732</v>
      </c>
      <c r="E99" s="52" t="s">
        <v>731</v>
      </c>
      <c r="F99" s="52" t="s">
        <v>738</v>
      </c>
      <c r="G99" s="51" t="s">
        <v>737</v>
      </c>
      <c r="H99" s="50">
        <v>4</v>
      </c>
      <c r="I99" s="50">
        <v>12</v>
      </c>
      <c r="J99" s="50">
        <v>3</v>
      </c>
      <c r="K99" s="50">
        <v>6</v>
      </c>
      <c r="L99" s="53">
        <f>KotaD4_otus[[#This Row],[D4.0917]]/H$626</f>
        <v>8.8888888888888893E-5</v>
      </c>
      <c r="M99" s="53">
        <f>KotaD4_otus[[#This Row],[D4.1016]]/I$626</f>
        <v>2.6666666666666668E-4</v>
      </c>
      <c r="N99" s="53">
        <f>KotaD4_otus[[#This Row],[D4.1030]]/J$626</f>
        <v>6.666666666666667E-5</v>
      </c>
      <c r="O99" s="53">
        <f>KotaD4_otus[[#This Row],[D4.1016]]/K$626</f>
        <v>2.6666666666666668E-4</v>
      </c>
    </row>
    <row r="100" spans="1:15" x14ac:dyDescent="0.35">
      <c r="A100" s="52">
        <v>175</v>
      </c>
      <c r="B100" s="52" t="s">
        <v>88</v>
      </c>
      <c r="C100" s="52" t="s">
        <v>415</v>
      </c>
      <c r="D100" s="52" t="s">
        <v>419</v>
      </c>
      <c r="E100" s="52" t="s">
        <v>418</v>
      </c>
      <c r="F100" s="52" t="s">
        <v>736</v>
      </c>
      <c r="G100" s="51" t="s">
        <v>735</v>
      </c>
      <c r="H100" s="50">
        <v>56</v>
      </c>
      <c r="I100" s="50">
        <v>43</v>
      </c>
      <c r="J100" s="50">
        <v>40</v>
      </c>
      <c r="K100" s="50">
        <v>17</v>
      </c>
      <c r="L100" s="53">
        <f>KotaD4_otus[[#This Row],[D4.0917]]/H$626</f>
        <v>1.2444444444444445E-3</v>
      </c>
      <c r="M100" s="53">
        <f>KotaD4_otus[[#This Row],[D4.1016]]/I$626</f>
        <v>9.5555555555555552E-4</v>
      </c>
      <c r="N100" s="53">
        <f>KotaD4_otus[[#This Row],[D4.1030]]/J$626</f>
        <v>8.8888888888888893E-4</v>
      </c>
      <c r="O100" s="53">
        <f>KotaD4_otus[[#This Row],[D4.1016]]/K$626</f>
        <v>9.5555555555555552E-4</v>
      </c>
    </row>
    <row r="101" spans="1:15" x14ac:dyDescent="0.35">
      <c r="A101" s="52">
        <v>497</v>
      </c>
      <c r="B101" s="52" t="s">
        <v>88</v>
      </c>
      <c r="C101" s="52" t="s">
        <v>285</v>
      </c>
      <c r="D101" s="52" t="s">
        <v>732</v>
      </c>
      <c r="E101" s="52" t="s">
        <v>731</v>
      </c>
      <c r="F101" s="52" t="s">
        <v>734</v>
      </c>
      <c r="G101" s="51" t="s">
        <v>733</v>
      </c>
      <c r="H101" s="50">
        <v>8</v>
      </c>
      <c r="I101" s="50">
        <v>4</v>
      </c>
      <c r="J101" s="50">
        <v>12</v>
      </c>
      <c r="K101" s="50">
        <v>8</v>
      </c>
      <c r="L101" s="53">
        <f>KotaD4_otus[[#This Row],[D4.0917]]/H$626</f>
        <v>1.7777777777777779E-4</v>
      </c>
      <c r="M101" s="53">
        <f>KotaD4_otus[[#This Row],[D4.1016]]/I$626</f>
        <v>8.8888888888888893E-5</v>
      </c>
      <c r="N101" s="53">
        <f>KotaD4_otus[[#This Row],[D4.1030]]/J$626</f>
        <v>2.6666666666666668E-4</v>
      </c>
      <c r="O101" s="53">
        <f>KotaD4_otus[[#This Row],[D4.1016]]/K$626</f>
        <v>8.8888888888888893E-5</v>
      </c>
    </row>
    <row r="102" spans="1:15" x14ac:dyDescent="0.35">
      <c r="A102" s="52">
        <v>274</v>
      </c>
      <c r="B102" s="52" t="s">
        <v>88</v>
      </c>
      <c r="C102" s="52" t="s">
        <v>415</v>
      </c>
      <c r="D102" s="52" t="s">
        <v>414</v>
      </c>
      <c r="E102" s="52" t="s">
        <v>413</v>
      </c>
      <c r="F102" s="52" t="s">
        <v>730</v>
      </c>
      <c r="G102" s="51" t="s">
        <v>729</v>
      </c>
      <c r="H102" s="50">
        <v>5</v>
      </c>
      <c r="I102" s="50">
        <v>25</v>
      </c>
      <c r="J102" s="50">
        <v>24</v>
      </c>
      <c r="K102" s="50">
        <v>12</v>
      </c>
      <c r="L102" s="53">
        <f>KotaD4_otus[[#This Row],[D4.0917]]/H$626</f>
        <v>1.1111111111111112E-4</v>
      </c>
      <c r="M102" s="53">
        <f>KotaD4_otus[[#This Row],[D4.1016]]/I$626</f>
        <v>5.5555555555555556E-4</v>
      </c>
      <c r="N102" s="53">
        <f>KotaD4_otus[[#This Row],[D4.1030]]/J$626</f>
        <v>5.3333333333333336E-4</v>
      </c>
      <c r="O102" s="53">
        <f>KotaD4_otus[[#This Row],[D4.1016]]/K$626</f>
        <v>5.5555555555555556E-4</v>
      </c>
    </row>
    <row r="103" spans="1:15" x14ac:dyDescent="0.35">
      <c r="A103" s="52">
        <v>132</v>
      </c>
      <c r="B103" s="52" t="s">
        <v>88</v>
      </c>
      <c r="C103" s="52" t="s">
        <v>415</v>
      </c>
      <c r="D103" s="52" t="s">
        <v>419</v>
      </c>
      <c r="E103" s="52" t="s">
        <v>418</v>
      </c>
      <c r="F103" s="52" t="s">
        <v>728</v>
      </c>
      <c r="G103" s="51" t="s">
        <v>727</v>
      </c>
      <c r="H103" s="50">
        <v>87</v>
      </c>
      <c r="I103" s="50">
        <v>46</v>
      </c>
      <c r="J103" s="50">
        <v>40</v>
      </c>
      <c r="K103" s="50">
        <v>37</v>
      </c>
      <c r="L103" s="53">
        <f>KotaD4_otus[[#This Row],[D4.0917]]/H$626</f>
        <v>1.9333333333333333E-3</v>
      </c>
      <c r="M103" s="53">
        <f>KotaD4_otus[[#This Row],[D4.1016]]/I$626</f>
        <v>1.0222222222222223E-3</v>
      </c>
      <c r="N103" s="53">
        <f>KotaD4_otus[[#This Row],[D4.1030]]/J$626</f>
        <v>8.8888888888888893E-4</v>
      </c>
      <c r="O103" s="53">
        <f>KotaD4_otus[[#This Row],[D4.1016]]/K$626</f>
        <v>1.0222222222222223E-3</v>
      </c>
    </row>
    <row r="104" spans="1:15" x14ac:dyDescent="0.35">
      <c r="A104" s="52">
        <v>199</v>
      </c>
      <c r="B104" s="52" t="s">
        <v>88</v>
      </c>
      <c r="C104" s="52" t="s">
        <v>285</v>
      </c>
      <c r="D104" s="52" t="s">
        <v>460</v>
      </c>
      <c r="E104" s="52" t="s">
        <v>459</v>
      </c>
      <c r="F104" s="52" t="s">
        <v>726</v>
      </c>
      <c r="G104" s="51" t="s">
        <v>725</v>
      </c>
      <c r="H104" s="50">
        <v>58</v>
      </c>
      <c r="I104" s="50">
        <v>6</v>
      </c>
      <c r="J104" s="50">
        <v>2</v>
      </c>
      <c r="K104" s="50">
        <v>17</v>
      </c>
      <c r="L104" s="53">
        <f>KotaD4_otus[[#This Row],[D4.0917]]/H$626</f>
        <v>1.2888888888888889E-3</v>
      </c>
      <c r="M104" s="53">
        <f>KotaD4_otus[[#This Row],[D4.1016]]/I$626</f>
        <v>1.3333333333333334E-4</v>
      </c>
      <c r="N104" s="53">
        <f>KotaD4_otus[[#This Row],[D4.1030]]/J$626</f>
        <v>4.4444444444444447E-5</v>
      </c>
      <c r="O104" s="53">
        <f>KotaD4_otus[[#This Row],[D4.1016]]/K$626</f>
        <v>1.3333333333333334E-4</v>
      </c>
    </row>
    <row r="105" spans="1:15" x14ac:dyDescent="0.35">
      <c r="A105" s="52">
        <v>26</v>
      </c>
      <c r="B105" s="52" t="s">
        <v>88</v>
      </c>
      <c r="C105" s="52" t="s">
        <v>285</v>
      </c>
      <c r="D105" s="52" t="s">
        <v>732</v>
      </c>
      <c r="E105" s="52" t="s">
        <v>731</v>
      </c>
      <c r="F105" s="52" t="s">
        <v>730</v>
      </c>
      <c r="G105" s="51" t="s">
        <v>1105</v>
      </c>
      <c r="H105" s="50">
        <v>478</v>
      </c>
      <c r="I105" s="50">
        <v>245</v>
      </c>
      <c r="J105" s="50">
        <v>179</v>
      </c>
      <c r="K105" s="50">
        <v>236</v>
      </c>
      <c r="L105" s="53">
        <f>KotaD4_otus[[#This Row],[D4.0917]]/H$626</f>
        <v>1.0622222222222222E-2</v>
      </c>
      <c r="M105" s="53">
        <f>KotaD4_otus[[#This Row],[D4.1016]]/I$626</f>
        <v>5.4444444444444445E-3</v>
      </c>
      <c r="N105" s="53">
        <f>KotaD4_otus[[#This Row],[D4.1030]]/J$626</f>
        <v>3.977777777777778E-3</v>
      </c>
      <c r="O105" s="53">
        <f>KotaD4_otus[[#This Row],[D4.1016]]/K$626</f>
        <v>5.4444444444444445E-3</v>
      </c>
    </row>
    <row r="106" spans="1:15" x14ac:dyDescent="0.35">
      <c r="A106" s="52">
        <v>85</v>
      </c>
      <c r="B106" s="52" t="s">
        <v>88</v>
      </c>
      <c r="C106" s="52" t="s">
        <v>415</v>
      </c>
      <c r="D106" s="52" t="s">
        <v>414</v>
      </c>
      <c r="E106" s="52" t="s">
        <v>724</v>
      </c>
      <c r="F106" s="52" t="s">
        <v>723</v>
      </c>
      <c r="G106" s="51" t="s">
        <v>722</v>
      </c>
      <c r="H106" s="50">
        <v>98</v>
      </c>
      <c r="I106" s="50">
        <v>98</v>
      </c>
      <c r="J106" s="50">
        <v>69</v>
      </c>
      <c r="K106" s="50">
        <v>72</v>
      </c>
      <c r="L106" s="53">
        <f>KotaD4_otus[[#This Row],[D4.0917]]/H$626</f>
        <v>2.1777777777777776E-3</v>
      </c>
      <c r="M106" s="53">
        <f>KotaD4_otus[[#This Row],[D4.1016]]/I$626</f>
        <v>2.1777777777777776E-3</v>
      </c>
      <c r="N106" s="53">
        <f>KotaD4_otus[[#This Row],[D4.1030]]/J$626</f>
        <v>1.5333333333333334E-3</v>
      </c>
      <c r="O106" s="53">
        <f>KotaD4_otus[[#This Row],[D4.1016]]/K$626</f>
        <v>2.1777777777777776E-3</v>
      </c>
    </row>
    <row r="107" spans="1:15" x14ac:dyDescent="0.35">
      <c r="A107" s="52">
        <v>258</v>
      </c>
      <c r="B107" s="52" t="s">
        <v>88</v>
      </c>
      <c r="C107" s="52" t="s">
        <v>285</v>
      </c>
      <c r="D107" s="52" t="s">
        <v>284</v>
      </c>
      <c r="E107" s="52" t="s">
        <v>283</v>
      </c>
      <c r="F107" s="52" t="s">
        <v>1106</v>
      </c>
      <c r="G107" s="51" t="s">
        <v>1107</v>
      </c>
      <c r="H107" s="50">
        <v>3</v>
      </c>
      <c r="I107" s="50">
        <v>15</v>
      </c>
      <c r="J107" s="50">
        <v>24</v>
      </c>
      <c r="K107" s="50">
        <v>5</v>
      </c>
      <c r="L107" s="53">
        <f>KotaD4_otus[[#This Row],[D4.0917]]/H$626</f>
        <v>6.666666666666667E-5</v>
      </c>
      <c r="M107" s="53">
        <f>KotaD4_otus[[#This Row],[D4.1016]]/I$626</f>
        <v>3.3333333333333332E-4</v>
      </c>
      <c r="N107" s="53">
        <f>KotaD4_otus[[#This Row],[D4.1030]]/J$626</f>
        <v>5.3333333333333336E-4</v>
      </c>
      <c r="O107" s="53">
        <f>KotaD4_otus[[#This Row],[D4.1016]]/K$626</f>
        <v>3.3333333333333332E-4</v>
      </c>
    </row>
    <row r="108" spans="1:15" x14ac:dyDescent="0.35">
      <c r="A108" s="52">
        <v>160</v>
      </c>
      <c r="B108" s="52" t="s">
        <v>88</v>
      </c>
      <c r="C108" s="52" t="s">
        <v>415</v>
      </c>
      <c r="D108" s="52" t="s">
        <v>414</v>
      </c>
      <c r="E108" s="52" t="s">
        <v>413</v>
      </c>
      <c r="F108" s="52" t="s">
        <v>1108</v>
      </c>
      <c r="G108" s="51" t="s">
        <v>1109</v>
      </c>
      <c r="H108" s="50">
        <v>39</v>
      </c>
      <c r="I108" s="50">
        <v>30</v>
      </c>
      <c r="J108" s="50">
        <v>42</v>
      </c>
      <c r="K108" s="50">
        <v>15</v>
      </c>
      <c r="L108" s="53">
        <f>KotaD4_otus[[#This Row],[D4.0917]]/H$626</f>
        <v>8.6666666666666663E-4</v>
      </c>
      <c r="M108" s="53">
        <f>KotaD4_otus[[#This Row],[D4.1016]]/I$626</f>
        <v>6.6666666666666664E-4</v>
      </c>
      <c r="N108" s="53">
        <f>KotaD4_otus[[#This Row],[D4.1030]]/J$626</f>
        <v>9.3333333333333332E-4</v>
      </c>
      <c r="O108" s="53">
        <f>KotaD4_otus[[#This Row],[D4.1016]]/K$626</f>
        <v>6.6666666666666664E-4</v>
      </c>
    </row>
    <row r="109" spans="1:15" x14ac:dyDescent="0.35">
      <c r="A109" s="52">
        <v>109</v>
      </c>
      <c r="B109" s="52" t="s">
        <v>88</v>
      </c>
      <c r="C109" s="52" t="s">
        <v>285</v>
      </c>
      <c r="D109" s="52" t="s">
        <v>460</v>
      </c>
      <c r="E109" s="52" t="s">
        <v>459</v>
      </c>
      <c r="F109" s="52" t="s">
        <v>1110</v>
      </c>
      <c r="G109" s="51" t="s">
        <v>1111</v>
      </c>
      <c r="H109" s="50">
        <v>52</v>
      </c>
      <c r="I109" s="50">
        <v>82</v>
      </c>
      <c r="J109" s="50">
        <v>84</v>
      </c>
      <c r="K109" s="50">
        <v>45</v>
      </c>
      <c r="L109" s="53">
        <f>KotaD4_otus[[#This Row],[D4.0917]]/H$626</f>
        <v>1.1555555555555555E-3</v>
      </c>
      <c r="M109" s="53">
        <f>KotaD4_otus[[#This Row],[D4.1016]]/I$626</f>
        <v>1.8222222222222223E-3</v>
      </c>
      <c r="N109" s="53">
        <f>KotaD4_otus[[#This Row],[D4.1030]]/J$626</f>
        <v>1.8666666666666666E-3</v>
      </c>
      <c r="O109" s="53">
        <f>KotaD4_otus[[#This Row],[D4.1016]]/K$626</f>
        <v>1.8222222222222223E-3</v>
      </c>
    </row>
    <row r="110" spans="1:15" x14ac:dyDescent="0.35">
      <c r="A110" s="52">
        <v>555</v>
      </c>
      <c r="B110" s="52" t="s">
        <v>88</v>
      </c>
      <c r="C110" s="52" t="s">
        <v>285</v>
      </c>
      <c r="D110" s="52" t="s">
        <v>460</v>
      </c>
      <c r="E110" s="52" t="s">
        <v>459</v>
      </c>
      <c r="F110" s="52" t="s">
        <v>719</v>
      </c>
      <c r="G110" s="51" t="s">
        <v>718</v>
      </c>
      <c r="H110" s="50">
        <v>0</v>
      </c>
      <c r="I110" s="50">
        <v>18</v>
      </c>
      <c r="J110" s="50">
        <v>11</v>
      </c>
      <c r="K110" s="50">
        <v>9</v>
      </c>
      <c r="L110" s="53">
        <f>KotaD4_otus[[#This Row],[D4.0917]]/H$626</f>
        <v>0</v>
      </c>
      <c r="M110" s="53">
        <f>KotaD4_otus[[#This Row],[D4.1016]]/I$626</f>
        <v>4.0000000000000002E-4</v>
      </c>
      <c r="N110" s="53">
        <f>KotaD4_otus[[#This Row],[D4.1030]]/J$626</f>
        <v>2.4444444444444443E-4</v>
      </c>
      <c r="O110" s="53">
        <f>KotaD4_otus[[#This Row],[D4.1016]]/K$626</f>
        <v>4.0000000000000002E-4</v>
      </c>
    </row>
    <row r="111" spans="1:15" x14ac:dyDescent="0.35">
      <c r="A111" s="52">
        <v>278</v>
      </c>
      <c r="B111" s="52" t="s">
        <v>88</v>
      </c>
      <c r="C111" s="52" t="s">
        <v>285</v>
      </c>
      <c r="D111" s="52" t="s">
        <v>284</v>
      </c>
      <c r="E111" s="52" t="s">
        <v>283</v>
      </c>
      <c r="F111" s="52" t="s">
        <v>1112</v>
      </c>
      <c r="G111" s="51" t="s">
        <v>1113</v>
      </c>
      <c r="H111" s="50">
        <v>17</v>
      </c>
      <c r="I111" s="50">
        <v>13</v>
      </c>
      <c r="J111" s="50">
        <v>24</v>
      </c>
      <c r="K111" s="50">
        <v>19</v>
      </c>
      <c r="L111" s="53">
        <f>KotaD4_otus[[#This Row],[D4.0917]]/H$626</f>
        <v>3.7777777777777777E-4</v>
      </c>
      <c r="M111" s="53">
        <f>KotaD4_otus[[#This Row],[D4.1016]]/I$626</f>
        <v>2.8888888888888888E-4</v>
      </c>
      <c r="N111" s="53">
        <f>KotaD4_otus[[#This Row],[D4.1030]]/J$626</f>
        <v>5.3333333333333336E-4</v>
      </c>
      <c r="O111" s="53">
        <f>KotaD4_otus[[#This Row],[D4.1016]]/K$626</f>
        <v>2.8888888888888888E-4</v>
      </c>
    </row>
    <row r="112" spans="1:15" x14ac:dyDescent="0.35">
      <c r="A112" s="52">
        <v>126</v>
      </c>
      <c r="B112" s="52" t="s">
        <v>88</v>
      </c>
      <c r="C112" s="52" t="s">
        <v>114</v>
      </c>
      <c r="D112" s="52" t="s">
        <v>136</v>
      </c>
      <c r="E112" s="52" t="s">
        <v>637</v>
      </c>
      <c r="F112" s="52" t="s">
        <v>717</v>
      </c>
      <c r="G112" s="51" t="s">
        <v>716</v>
      </c>
      <c r="H112" s="50">
        <v>106</v>
      </c>
      <c r="I112" s="50">
        <v>60</v>
      </c>
      <c r="J112" s="50">
        <v>16</v>
      </c>
      <c r="K112" s="50">
        <v>21</v>
      </c>
      <c r="L112" s="53">
        <f>KotaD4_otus[[#This Row],[D4.0917]]/H$626</f>
        <v>2.3555555555555556E-3</v>
      </c>
      <c r="M112" s="53">
        <f>KotaD4_otus[[#This Row],[D4.1016]]/I$626</f>
        <v>1.3333333333333333E-3</v>
      </c>
      <c r="N112" s="53">
        <f>KotaD4_otus[[#This Row],[D4.1030]]/J$626</f>
        <v>3.5555555555555557E-4</v>
      </c>
      <c r="O112" s="53">
        <f>KotaD4_otus[[#This Row],[D4.1016]]/K$626</f>
        <v>1.3333333333333333E-3</v>
      </c>
    </row>
    <row r="113" spans="1:15" x14ac:dyDescent="0.35">
      <c r="A113" s="52">
        <v>201</v>
      </c>
      <c r="B113" s="52" t="s">
        <v>88</v>
      </c>
      <c r="C113" s="52" t="s">
        <v>114</v>
      </c>
      <c r="D113" s="52" t="s">
        <v>136</v>
      </c>
      <c r="E113" s="52" t="s">
        <v>637</v>
      </c>
      <c r="F113" s="52" t="s">
        <v>717</v>
      </c>
      <c r="G113" s="51" t="s">
        <v>716</v>
      </c>
      <c r="H113" s="50">
        <v>41</v>
      </c>
      <c r="I113" s="50">
        <v>25</v>
      </c>
      <c r="J113" s="50">
        <v>13</v>
      </c>
      <c r="K113" s="50">
        <v>10</v>
      </c>
      <c r="L113" s="53">
        <f>KotaD4_otus[[#This Row],[D4.0917]]/H$626</f>
        <v>9.1111111111111113E-4</v>
      </c>
      <c r="M113" s="53">
        <f>KotaD4_otus[[#This Row],[D4.1016]]/I$626</f>
        <v>5.5555555555555556E-4</v>
      </c>
      <c r="N113" s="53">
        <f>KotaD4_otus[[#This Row],[D4.1030]]/J$626</f>
        <v>2.8888888888888888E-4</v>
      </c>
      <c r="O113" s="53">
        <f>KotaD4_otus[[#This Row],[D4.1016]]/K$626</f>
        <v>5.5555555555555556E-4</v>
      </c>
    </row>
    <row r="114" spans="1:15" x14ac:dyDescent="0.35">
      <c r="A114" s="52">
        <v>563</v>
      </c>
      <c r="B114" s="52" t="s">
        <v>88</v>
      </c>
      <c r="C114" s="52" t="s">
        <v>114</v>
      </c>
      <c r="D114" s="52" t="s">
        <v>136</v>
      </c>
      <c r="E114" s="52" t="s">
        <v>637</v>
      </c>
      <c r="F114" s="52" t="s">
        <v>717</v>
      </c>
      <c r="G114" s="51" t="s">
        <v>716</v>
      </c>
      <c r="H114" s="50">
        <v>9</v>
      </c>
      <c r="I114" s="50">
        <v>7</v>
      </c>
      <c r="J114" s="50">
        <v>3</v>
      </c>
      <c r="K114" s="50">
        <v>3</v>
      </c>
      <c r="L114" s="53">
        <f>KotaD4_otus[[#This Row],[D4.0917]]/H$626</f>
        <v>2.0000000000000001E-4</v>
      </c>
      <c r="M114" s="53">
        <f>KotaD4_otus[[#This Row],[D4.1016]]/I$626</f>
        <v>1.5555555555555556E-4</v>
      </c>
      <c r="N114" s="53">
        <f>KotaD4_otus[[#This Row],[D4.1030]]/J$626</f>
        <v>6.666666666666667E-5</v>
      </c>
      <c r="O114" s="53">
        <f>KotaD4_otus[[#This Row],[D4.1016]]/K$626</f>
        <v>1.5555555555555556E-4</v>
      </c>
    </row>
    <row r="115" spans="1:15" x14ac:dyDescent="0.35">
      <c r="A115" s="52">
        <v>544</v>
      </c>
      <c r="B115" s="52" t="s">
        <v>88</v>
      </c>
      <c r="C115" s="52" t="s">
        <v>114</v>
      </c>
      <c r="D115" s="52" t="s">
        <v>136</v>
      </c>
      <c r="E115" s="52" t="s">
        <v>637</v>
      </c>
      <c r="F115" s="52" t="s">
        <v>717</v>
      </c>
      <c r="G115" s="51" t="s">
        <v>716</v>
      </c>
      <c r="H115" s="50">
        <v>7</v>
      </c>
      <c r="I115" s="50">
        <v>8</v>
      </c>
      <c r="J115" s="50">
        <v>1</v>
      </c>
      <c r="K115" s="50">
        <v>3</v>
      </c>
      <c r="L115" s="53">
        <f>KotaD4_otus[[#This Row],[D4.0917]]/H$626</f>
        <v>1.5555555555555556E-4</v>
      </c>
      <c r="M115" s="53">
        <f>KotaD4_otus[[#This Row],[D4.1016]]/I$626</f>
        <v>1.7777777777777779E-4</v>
      </c>
      <c r="N115" s="53">
        <f>KotaD4_otus[[#This Row],[D4.1030]]/J$626</f>
        <v>2.2222222222222223E-5</v>
      </c>
      <c r="O115" s="53">
        <f>KotaD4_otus[[#This Row],[D4.1016]]/K$626</f>
        <v>1.7777777777777779E-4</v>
      </c>
    </row>
    <row r="116" spans="1:15" x14ac:dyDescent="0.35">
      <c r="A116" s="52">
        <v>549</v>
      </c>
      <c r="B116" s="52" t="s">
        <v>88</v>
      </c>
      <c r="C116" s="52" t="s">
        <v>114</v>
      </c>
      <c r="D116" s="52" t="s">
        <v>136</v>
      </c>
      <c r="E116" s="52" t="s">
        <v>637</v>
      </c>
      <c r="F116" s="52" t="s">
        <v>717</v>
      </c>
      <c r="G116" s="51" t="s">
        <v>716</v>
      </c>
      <c r="H116" s="50">
        <v>12</v>
      </c>
      <c r="I116" s="50">
        <v>4</v>
      </c>
      <c r="J116" s="50">
        <v>3</v>
      </c>
      <c r="K116" s="50">
        <v>0</v>
      </c>
      <c r="L116" s="53">
        <f>KotaD4_otus[[#This Row],[D4.0917]]/H$626</f>
        <v>2.6666666666666668E-4</v>
      </c>
      <c r="M116" s="53">
        <f>KotaD4_otus[[#This Row],[D4.1016]]/I$626</f>
        <v>8.8888888888888893E-5</v>
      </c>
      <c r="N116" s="53">
        <f>KotaD4_otus[[#This Row],[D4.1030]]/J$626</f>
        <v>6.666666666666667E-5</v>
      </c>
      <c r="O116" s="53">
        <f>KotaD4_otus[[#This Row],[D4.1016]]/K$626</f>
        <v>8.8888888888888893E-5</v>
      </c>
    </row>
    <row r="117" spans="1:15" x14ac:dyDescent="0.35">
      <c r="A117" s="52">
        <v>458</v>
      </c>
      <c r="B117" s="52" t="s">
        <v>88</v>
      </c>
      <c r="C117" s="52" t="s">
        <v>653</v>
      </c>
      <c r="D117" s="52" t="s">
        <v>1114</v>
      </c>
      <c r="E117" s="52" t="s">
        <v>1115</v>
      </c>
      <c r="F117" s="52" t="s">
        <v>1116</v>
      </c>
      <c r="G117" s="51" t="s">
        <v>1117</v>
      </c>
      <c r="H117" s="50">
        <v>2</v>
      </c>
      <c r="I117" s="50">
        <v>6</v>
      </c>
      <c r="J117" s="50">
        <v>18</v>
      </c>
      <c r="K117" s="50">
        <v>21</v>
      </c>
      <c r="L117" s="53">
        <f>KotaD4_otus[[#This Row],[D4.0917]]/H$626</f>
        <v>4.4444444444444447E-5</v>
      </c>
      <c r="M117" s="53">
        <f>KotaD4_otus[[#This Row],[D4.1016]]/I$626</f>
        <v>1.3333333333333334E-4</v>
      </c>
      <c r="N117" s="53">
        <f>KotaD4_otus[[#This Row],[D4.1030]]/J$626</f>
        <v>4.0000000000000002E-4</v>
      </c>
      <c r="O117" s="53">
        <f>KotaD4_otus[[#This Row],[D4.1016]]/K$626</f>
        <v>1.3333333333333334E-4</v>
      </c>
    </row>
    <row r="118" spans="1:15" x14ac:dyDescent="0.35">
      <c r="A118" s="52">
        <v>498</v>
      </c>
      <c r="B118" s="52" t="s">
        <v>88</v>
      </c>
      <c r="C118" s="52" t="s">
        <v>285</v>
      </c>
      <c r="D118" s="52" t="s">
        <v>284</v>
      </c>
      <c r="E118" s="52" t="s">
        <v>283</v>
      </c>
      <c r="F118" s="52" t="s">
        <v>714</v>
      </c>
      <c r="G118" s="51" t="s">
        <v>1118</v>
      </c>
      <c r="H118" s="50">
        <v>9</v>
      </c>
      <c r="I118" s="50">
        <v>8</v>
      </c>
      <c r="J118" s="50">
        <v>9</v>
      </c>
      <c r="K118" s="50">
        <v>4</v>
      </c>
      <c r="L118" s="53">
        <f>KotaD4_otus[[#This Row],[D4.0917]]/H$626</f>
        <v>2.0000000000000001E-4</v>
      </c>
      <c r="M118" s="53">
        <f>KotaD4_otus[[#This Row],[D4.1016]]/I$626</f>
        <v>1.7777777777777779E-4</v>
      </c>
      <c r="N118" s="53">
        <f>KotaD4_otus[[#This Row],[D4.1030]]/J$626</f>
        <v>2.0000000000000001E-4</v>
      </c>
      <c r="O118" s="53">
        <f>KotaD4_otus[[#This Row],[D4.1016]]/K$626</f>
        <v>1.7777777777777779E-4</v>
      </c>
    </row>
    <row r="119" spans="1:15" x14ac:dyDescent="0.35">
      <c r="A119" s="52">
        <v>164</v>
      </c>
      <c r="B119" s="52" t="s">
        <v>88</v>
      </c>
      <c r="C119" s="52" t="s">
        <v>285</v>
      </c>
      <c r="D119" s="52" t="s">
        <v>284</v>
      </c>
      <c r="E119" s="52" t="s">
        <v>283</v>
      </c>
      <c r="F119" s="52" t="s">
        <v>714</v>
      </c>
      <c r="G119" s="51" t="s">
        <v>1119</v>
      </c>
      <c r="H119" s="50">
        <v>44</v>
      </c>
      <c r="I119" s="50">
        <v>22</v>
      </c>
      <c r="J119" s="50">
        <v>29</v>
      </c>
      <c r="K119" s="50">
        <v>29</v>
      </c>
      <c r="L119" s="53">
        <f>KotaD4_otus[[#This Row],[D4.0917]]/H$626</f>
        <v>9.7777777777777772E-4</v>
      </c>
      <c r="M119" s="53">
        <f>KotaD4_otus[[#This Row],[D4.1016]]/I$626</f>
        <v>4.8888888888888886E-4</v>
      </c>
      <c r="N119" s="53">
        <f>KotaD4_otus[[#This Row],[D4.1030]]/J$626</f>
        <v>6.4444444444444445E-4</v>
      </c>
      <c r="O119" s="53">
        <f>KotaD4_otus[[#This Row],[D4.1016]]/K$626</f>
        <v>4.8888888888888886E-4</v>
      </c>
    </row>
    <row r="120" spans="1:15" x14ac:dyDescent="0.35">
      <c r="A120" s="52">
        <v>200</v>
      </c>
      <c r="B120" s="52" t="s">
        <v>88</v>
      </c>
      <c r="C120" s="52" t="s">
        <v>285</v>
      </c>
      <c r="D120" s="52" t="s">
        <v>284</v>
      </c>
      <c r="E120" s="52" t="s">
        <v>283</v>
      </c>
      <c r="F120" s="52" t="s">
        <v>714</v>
      </c>
      <c r="G120" s="51" t="s">
        <v>1120</v>
      </c>
      <c r="H120" s="50">
        <v>45</v>
      </c>
      <c r="I120" s="50">
        <v>25</v>
      </c>
      <c r="J120" s="50">
        <v>28</v>
      </c>
      <c r="K120" s="50">
        <v>28</v>
      </c>
      <c r="L120" s="53">
        <f>KotaD4_otus[[#This Row],[D4.0917]]/H$626</f>
        <v>1E-3</v>
      </c>
      <c r="M120" s="53">
        <f>KotaD4_otus[[#This Row],[D4.1016]]/I$626</f>
        <v>5.5555555555555556E-4</v>
      </c>
      <c r="N120" s="53">
        <f>KotaD4_otus[[#This Row],[D4.1030]]/J$626</f>
        <v>6.2222222222222225E-4</v>
      </c>
      <c r="O120" s="53">
        <f>KotaD4_otus[[#This Row],[D4.1016]]/K$626</f>
        <v>5.5555555555555556E-4</v>
      </c>
    </row>
    <row r="121" spans="1:15" x14ac:dyDescent="0.35">
      <c r="A121" s="52">
        <v>529</v>
      </c>
      <c r="B121" s="52" t="s">
        <v>88</v>
      </c>
      <c r="C121" s="52" t="s">
        <v>285</v>
      </c>
      <c r="D121" s="52" t="s">
        <v>284</v>
      </c>
      <c r="E121" s="52" t="s">
        <v>283</v>
      </c>
      <c r="F121" s="52" t="s">
        <v>714</v>
      </c>
      <c r="G121" s="51" t="s">
        <v>1121</v>
      </c>
      <c r="H121" s="50">
        <v>4</v>
      </c>
      <c r="I121" s="50">
        <v>2</v>
      </c>
      <c r="J121" s="50">
        <v>5</v>
      </c>
      <c r="K121" s="50">
        <v>4</v>
      </c>
      <c r="L121" s="53">
        <f>KotaD4_otus[[#This Row],[D4.0917]]/H$626</f>
        <v>8.8888888888888893E-5</v>
      </c>
      <c r="M121" s="53">
        <f>KotaD4_otus[[#This Row],[D4.1016]]/I$626</f>
        <v>4.4444444444444447E-5</v>
      </c>
      <c r="N121" s="53">
        <f>KotaD4_otus[[#This Row],[D4.1030]]/J$626</f>
        <v>1.1111111111111112E-4</v>
      </c>
      <c r="O121" s="53">
        <f>KotaD4_otus[[#This Row],[D4.1016]]/K$626</f>
        <v>4.4444444444444447E-5</v>
      </c>
    </row>
    <row r="122" spans="1:15" x14ac:dyDescent="0.35">
      <c r="A122" s="52">
        <v>345</v>
      </c>
      <c r="B122" s="52" t="s">
        <v>88</v>
      </c>
      <c r="C122" s="52" t="s">
        <v>97</v>
      </c>
      <c r="D122" s="52" t="s">
        <v>261</v>
      </c>
      <c r="E122" s="52" t="s">
        <v>260</v>
      </c>
      <c r="F122" s="52" t="s">
        <v>263</v>
      </c>
      <c r="G122" s="51" t="s">
        <v>1122</v>
      </c>
      <c r="H122" s="50">
        <v>17</v>
      </c>
      <c r="I122" s="50">
        <v>15</v>
      </c>
      <c r="J122" s="50">
        <v>16</v>
      </c>
      <c r="K122" s="50">
        <v>4</v>
      </c>
      <c r="L122" s="53">
        <f>KotaD4_otus[[#This Row],[D4.0917]]/H$626</f>
        <v>3.7777777777777777E-4</v>
      </c>
      <c r="M122" s="53">
        <f>KotaD4_otus[[#This Row],[D4.1016]]/I$626</f>
        <v>3.3333333333333332E-4</v>
      </c>
      <c r="N122" s="53">
        <f>KotaD4_otus[[#This Row],[D4.1030]]/J$626</f>
        <v>3.5555555555555557E-4</v>
      </c>
      <c r="O122" s="53">
        <f>KotaD4_otus[[#This Row],[D4.1016]]/K$626</f>
        <v>3.3333333333333332E-4</v>
      </c>
    </row>
    <row r="123" spans="1:15" x14ac:dyDescent="0.35">
      <c r="A123" s="52">
        <v>590</v>
      </c>
      <c r="B123" s="52" t="s">
        <v>88</v>
      </c>
      <c r="C123" s="52" t="s">
        <v>97</v>
      </c>
      <c r="D123" s="52" t="s">
        <v>261</v>
      </c>
      <c r="E123" s="52" t="s">
        <v>260</v>
      </c>
      <c r="F123" s="52" t="s">
        <v>263</v>
      </c>
      <c r="G123" s="51" t="s">
        <v>1123</v>
      </c>
      <c r="H123" s="50">
        <v>11</v>
      </c>
      <c r="I123" s="50">
        <v>7</v>
      </c>
      <c r="J123" s="50">
        <v>6</v>
      </c>
      <c r="K123" s="50">
        <v>16</v>
      </c>
      <c r="L123" s="53">
        <f>KotaD4_otus[[#This Row],[D4.0917]]/H$626</f>
        <v>2.4444444444444443E-4</v>
      </c>
      <c r="M123" s="53">
        <f>KotaD4_otus[[#This Row],[D4.1016]]/I$626</f>
        <v>1.5555555555555556E-4</v>
      </c>
      <c r="N123" s="53">
        <f>KotaD4_otus[[#This Row],[D4.1030]]/J$626</f>
        <v>1.3333333333333334E-4</v>
      </c>
      <c r="O123" s="53">
        <f>KotaD4_otus[[#This Row],[D4.1016]]/K$626</f>
        <v>1.5555555555555556E-4</v>
      </c>
    </row>
    <row r="124" spans="1:15" x14ac:dyDescent="0.35">
      <c r="A124" s="52">
        <v>327</v>
      </c>
      <c r="B124" s="52" t="s">
        <v>88</v>
      </c>
      <c r="C124" s="52" t="s">
        <v>97</v>
      </c>
      <c r="D124" s="52" t="s">
        <v>261</v>
      </c>
      <c r="E124" s="52" t="s">
        <v>260</v>
      </c>
      <c r="F124" s="52" t="s">
        <v>263</v>
      </c>
      <c r="G124" s="51" t="s">
        <v>1124</v>
      </c>
      <c r="H124" s="50">
        <v>28</v>
      </c>
      <c r="I124" s="50">
        <v>7</v>
      </c>
      <c r="J124" s="50">
        <v>3</v>
      </c>
      <c r="K124" s="50">
        <v>0</v>
      </c>
      <c r="L124" s="53">
        <f>KotaD4_otus[[#This Row],[D4.0917]]/H$626</f>
        <v>6.2222222222222225E-4</v>
      </c>
      <c r="M124" s="53">
        <f>KotaD4_otus[[#This Row],[D4.1016]]/I$626</f>
        <v>1.5555555555555556E-4</v>
      </c>
      <c r="N124" s="53">
        <f>KotaD4_otus[[#This Row],[D4.1030]]/J$626</f>
        <v>6.666666666666667E-5</v>
      </c>
      <c r="O124" s="53">
        <f>KotaD4_otus[[#This Row],[D4.1016]]/K$626</f>
        <v>1.5555555555555556E-4</v>
      </c>
    </row>
    <row r="125" spans="1:15" x14ac:dyDescent="0.35">
      <c r="A125" s="52">
        <v>118</v>
      </c>
      <c r="B125" s="52" t="s">
        <v>88</v>
      </c>
      <c r="C125" s="52" t="s">
        <v>97</v>
      </c>
      <c r="D125" s="52" t="s">
        <v>261</v>
      </c>
      <c r="E125" s="52" t="s">
        <v>260</v>
      </c>
      <c r="F125" s="52" t="s">
        <v>263</v>
      </c>
      <c r="G125" s="51" t="s">
        <v>1125</v>
      </c>
      <c r="H125" s="50">
        <v>65</v>
      </c>
      <c r="I125" s="50">
        <v>131</v>
      </c>
      <c r="J125" s="50">
        <v>33</v>
      </c>
      <c r="K125" s="50">
        <v>12</v>
      </c>
      <c r="L125" s="53">
        <f>KotaD4_otus[[#This Row],[D4.0917]]/H$626</f>
        <v>1.4444444444444444E-3</v>
      </c>
      <c r="M125" s="53">
        <f>KotaD4_otus[[#This Row],[D4.1016]]/I$626</f>
        <v>2.9111111111111113E-3</v>
      </c>
      <c r="N125" s="53">
        <f>KotaD4_otus[[#This Row],[D4.1030]]/J$626</f>
        <v>7.3333333333333334E-4</v>
      </c>
      <c r="O125" s="53">
        <f>KotaD4_otus[[#This Row],[D4.1016]]/K$626</f>
        <v>2.9111111111111113E-3</v>
      </c>
    </row>
    <row r="126" spans="1:15" x14ac:dyDescent="0.35">
      <c r="A126" s="52">
        <v>365</v>
      </c>
      <c r="B126" s="52" t="s">
        <v>88</v>
      </c>
      <c r="C126" s="52" t="s">
        <v>97</v>
      </c>
      <c r="D126" s="52" t="s">
        <v>261</v>
      </c>
      <c r="E126" s="52" t="s">
        <v>260</v>
      </c>
      <c r="F126" s="52" t="s">
        <v>263</v>
      </c>
      <c r="G126" s="51" t="s">
        <v>1125</v>
      </c>
      <c r="H126" s="50">
        <v>29</v>
      </c>
      <c r="I126" s="50">
        <v>16</v>
      </c>
      <c r="J126" s="50">
        <v>6</v>
      </c>
      <c r="K126" s="50">
        <v>6</v>
      </c>
      <c r="L126" s="53">
        <f>KotaD4_otus[[#This Row],[D4.0917]]/H$626</f>
        <v>6.4444444444444445E-4</v>
      </c>
      <c r="M126" s="53">
        <f>KotaD4_otus[[#This Row],[D4.1016]]/I$626</f>
        <v>3.5555555555555557E-4</v>
      </c>
      <c r="N126" s="53">
        <f>KotaD4_otus[[#This Row],[D4.1030]]/J$626</f>
        <v>1.3333333333333334E-4</v>
      </c>
      <c r="O126" s="53">
        <f>KotaD4_otus[[#This Row],[D4.1016]]/K$626</f>
        <v>3.5555555555555557E-4</v>
      </c>
    </row>
    <row r="127" spans="1:15" x14ac:dyDescent="0.35">
      <c r="A127" s="52">
        <v>433</v>
      </c>
      <c r="B127" s="52" t="s">
        <v>88</v>
      </c>
      <c r="C127" s="52" t="s">
        <v>97</v>
      </c>
      <c r="D127" s="52" t="s">
        <v>261</v>
      </c>
      <c r="E127" s="52" t="s">
        <v>260</v>
      </c>
      <c r="F127" s="52" t="s">
        <v>263</v>
      </c>
      <c r="G127" s="51" t="s">
        <v>1126</v>
      </c>
      <c r="H127" s="50">
        <v>41</v>
      </c>
      <c r="I127" s="50">
        <v>9</v>
      </c>
      <c r="J127" s="50">
        <v>7</v>
      </c>
      <c r="K127" s="50">
        <v>7</v>
      </c>
      <c r="L127" s="53">
        <f>KotaD4_otus[[#This Row],[D4.0917]]/H$626</f>
        <v>9.1111111111111113E-4</v>
      </c>
      <c r="M127" s="53">
        <f>KotaD4_otus[[#This Row],[D4.1016]]/I$626</f>
        <v>2.0000000000000001E-4</v>
      </c>
      <c r="N127" s="53">
        <f>KotaD4_otus[[#This Row],[D4.1030]]/J$626</f>
        <v>1.5555555555555556E-4</v>
      </c>
      <c r="O127" s="53">
        <f>KotaD4_otus[[#This Row],[D4.1016]]/K$626</f>
        <v>2.0000000000000001E-4</v>
      </c>
    </row>
    <row r="128" spans="1:15" x14ac:dyDescent="0.35">
      <c r="A128" s="52">
        <v>364</v>
      </c>
      <c r="B128" s="52" t="s">
        <v>88</v>
      </c>
      <c r="C128" s="52" t="s">
        <v>97</v>
      </c>
      <c r="D128" s="52" t="s">
        <v>261</v>
      </c>
      <c r="E128" s="52" t="s">
        <v>260</v>
      </c>
      <c r="F128" s="52" t="s">
        <v>263</v>
      </c>
      <c r="G128" s="51" t="s">
        <v>1127</v>
      </c>
      <c r="H128" s="50">
        <v>14</v>
      </c>
      <c r="I128" s="50">
        <v>14</v>
      </c>
      <c r="J128" s="50">
        <v>11</v>
      </c>
      <c r="K128" s="50">
        <v>5</v>
      </c>
      <c r="L128" s="53">
        <f>KotaD4_otus[[#This Row],[D4.0917]]/H$626</f>
        <v>3.1111111111111113E-4</v>
      </c>
      <c r="M128" s="53">
        <f>KotaD4_otus[[#This Row],[D4.1016]]/I$626</f>
        <v>3.1111111111111113E-4</v>
      </c>
      <c r="N128" s="53">
        <f>KotaD4_otus[[#This Row],[D4.1030]]/J$626</f>
        <v>2.4444444444444443E-4</v>
      </c>
      <c r="O128" s="53">
        <f>KotaD4_otus[[#This Row],[D4.1016]]/K$626</f>
        <v>3.1111111111111113E-4</v>
      </c>
    </row>
    <row r="129" spans="1:15" x14ac:dyDescent="0.35">
      <c r="A129" s="52">
        <v>450</v>
      </c>
      <c r="B129" s="52" t="s">
        <v>88</v>
      </c>
      <c r="C129" s="52" t="s">
        <v>97</v>
      </c>
      <c r="D129" s="52" t="s">
        <v>261</v>
      </c>
      <c r="E129" s="52" t="s">
        <v>260</v>
      </c>
      <c r="F129" s="52" t="s">
        <v>263</v>
      </c>
      <c r="G129" s="51" t="s">
        <v>1128</v>
      </c>
      <c r="H129" s="50">
        <v>10</v>
      </c>
      <c r="I129" s="50">
        <v>8</v>
      </c>
      <c r="J129" s="50">
        <v>7</v>
      </c>
      <c r="K129" s="50">
        <v>5</v>
      </c>
      <c r="L129" s="53">
        <f>KotaD4_otus[[#This Row],[D4.0917]]/H$626</f>
        <v>2.2222222222222223E-4</v>
      </c>
      <c r="M129" s="53">
        <f>KotaD4_otus[[#This Row],[D4.1016]]/I$626</f>
        <v>1.7777777777777779E-4</v>
      </c>
      <c r="N129" s="53">
        <f>KotaD4_otus[[#This Row],[D4.1030]]/J$626</f>
        <v>1.5555555555555556E-4</v>
      </c>
      <c r="O129" s="53">
        <f>KotaD4_otus[[#This Row],[D4.1016]]/K$626</f>
        <v>1.7777777777777779E-4</v>
      </c>
    </row>
    <row r="130" spans="1:15" x14ac:dyDescent="0.35">
      <c r="A130" s="52">
        <v>587</v>
      </c>
      <c r="B130" s="52" t="s">
        <v>88</v>
      </c>
      <c r="C130" s="52" t="s">
        <v>97</v>
      </c>
      <c r="D130" s="52" t="s">
        <v>261</v>
      </c>
      <c r="E130" s="52" t="s">
        <v>260</v>
      </c>
      <c r="F130" s="52" t="s">
        <v>263</v>
      </c>
      <c r="G130" s="51" t="s">
        <v>1129</v>
      </c>
      <c r="H130" s="50">
        <v>14</v>
      </c>
      <c r="I130" s="50">
        <v>6</v>
      </c>
      <c r="J130" s="50">
        <v>5</v>
      </c>
      <c r="K130" s="50">
        <v>1</v>
      </c>
      <c r="L130" s="53">
        <f>KotaD4_otus[[#This Row],[D4.0917]]/H$626</f>
        <v>3.1111111111111113E-4</v>
      </c>
      <c r="M130" s="53">
        <f>KotaD4_otus[[#This Row],[D4.1016]]/I$626</f>
        <v>1.3333333333333334E-4</v>
      </c>
      <c r="N130" s="53">
        <f>KotaD4_otus[[#This Row],[D4.1030]]/J$626</f>
        <v>1.1111111111111112E-4</v>
      </c>
      <c r="O130" s="53">
        <f>KotaD4_otus[[#This Row],[D4.1016]]/K$626</f>
        <v>1.3333333333333334E-4</v>
      </c>
    </row>
    <row r="131" spans="1:15" x14ac:dyDescent="0.35">
      <c r="A131" s="52">
        <v>541</v>
      </c>
      <c r="B131" s="52" t="s">
        <v>88</v>
      </c>
      <c r="C131" s="52" t="s">
        <v>97</v>
      </c>
      <c r="D131" s="52" t="s">
        <v>261</v>
      </c>
      <c r="E131" s="52" t="s">
        <v>260</v>
      </c>
      <c r="F131" s="52" t="s">
        <v>263</v>
      </c>
      <c r="G131" s="51" t="s">
        <v>1130</v>
      </c>
      <c r="H131" s="50">
        <v>6</v>
      </c>
      <c r="I131" s="50">
        <v>10</v>
      </c>
      <c r="J131" s="50">
        <v>2</v>
      </c>
      <c r="K131" s="50">
        <v>5</v>
      </c>
      <c r="L131" s="53">
        <f>KotaD4_otus[[#This Row],[D4.0917]]/H$626</f>
        <v>1.3333333333333334E-4</v>
      </c>
      <c r="M131" s="53">
        <f>KotaD4_otus[[#This Row],[D4.1016]]/I$626</f>
        <v>2.2222222222222223E-4</v>
      </c>
      <c r="N131" s="53">
        <f>KotaD4_otus[[#This Row],[D4.1030]]/J$626</f>
        <v>4.4444444444444447E-5</v>
      </c>
      <c r="O131" s="53">
        <f>KotaD4_otus[[#This Row],[D4.1016]]/K$626</f>
        <v>2.2222222222222223E-4</v>
      </c>
    </row>
    <row r="132" spans="1:15" x14ac:dyDescent="0.35">
      <c r="A132" s="52">
        <v>459</v>
      </c>
      <c r="B132" s="52" t="s">
        <v>88</v>
      </c>
      <c r="C132" s="52" t="s">
        <v>97</v>
      </c>
      <c r="D132" s="52" t="s">
        <v>261</v>
      </c>
      <c r="E132" s="52" t="s">
        <v>260</v>
      </c>
      <c r="F132" s="52" t="s">
        <v>1131</v>
      </c>
      <c r="G132" s="51" t="s">
        <v>1132</v>
      </c>
      <c r="H132" s="50">
        <v>15</v>
      </c>
      <c r="I132" s="50">
        <v>8</v>
      </c>
      <c r="J132" s="50">
        <v>3</v>
      </c>
      <c r="K132" s="50">
        <v>0</v>
      </c>
      <c r="L132" s="53">
        <f>KotaD4_otus[[#This Row],[D4.0917]]/H$626</f>
        <v>3.3333333333333332E-4</v>
      </c>
      <c r="M132" s="53">
        <f>KotaD4_otus[[#This Row],[D4.1016]]/I$626</f>
        <v>1.7777777777777779E-4</v>
      </c>
      <c r="N132" s="53">
        <f>KotaD4_otus[[#This Row],[D4.1030]]/J$626</f>
        <v>6.666666666666667E-5</v>
      </c>
      <c r="O132" s="53">
        <f>KotaD4_otus[[#This Row],[D4.1016]]/K$626</f>
        <v>1.7777777777777779E-4</v>
      </c>
    </row>
    <row r="133" spans="1:15" x14ac:dyDescent="0.35">
      <c r="A133" s="52">
        <v>171</v>
      </c>
      <c r="B133" s="52" t="s">
        <v>88</v>
      </c>
      <c r="C133" s="52" t="s">
        <v>97</v>
      </c>
      <c r="D133" s="52" t="s">
        <v>261</v>
      </c>
      <c r="E133" s="52" t="s">
        <v>260</v>
      </c>
      <c r="F133" s="52" t="s">
        <v>711</v>
      </c>
      <c r="G133" s="51" t="s">
        <v>1133</v>
      </c>
      <c r="H133" s="50">
        <v>50</v>
      </c>
      <c r="I133" s="50">
        <v>25</v>
      </c>
      <c r="J133" s="50">
        <v>23</v>
      </c>
      <c r="K133" s="50">
        <v>8</v>
      </c>
      <c r="L133" s="53">
        <f>KotaD4_otus[[#This Row],[D4.0917]]/H$626</f>
        <v>1.1111111111111111E-3</v>
      </c>
      <c r="M133" s="53">
        <f>KotaD4_otus[[#This Row],[D4.1016]]/I$626</f>
        <v>5.5555555555555556E-4</v>
      </c>
      <c r="N133" s="53">
        <f>KotaD4_otus[[#This Row],[D4.1030]]/J$626</f>
        <v>5.1111111111111116E-4</v>
      </c>
      <c r="O133" s="53">
        <f>KotaD4_otus[[#This Row],[D4.1016]]/K$626</f>
        <v>5.5555555555555556E-4</v>
      </c>
    </row>
    <row r="134" spans="1:15" x14ac:dyDescent="0.35">
      <c r="A134" s="52">
        <v>241</v>
      </c>
      <c r="B134" s="52" t="s">
        <v>88</v>
      </c>
      <c r="C134" s="52" t="s">
        <v>97</v>
      </c>
      <c r="D134" s="52" t="s">
        <v>261</v>
      </c>
      <c r="E134" s="52" t="s">
        <v>260</v>
      </c>
      <c r="F134" s="52" t="s">
        <v>1134</v>
      </c>
      <c r="G134" s="51" t="s">
        <v>1135</v>
      </c>
      <c r="H134" s="50">
        <v>30</v>
      </c>
      <c r="I134" s="50">
        <v>21</v>
      </c>
      <c r="J134" s="50">
        <v>12</v>
      </c>
      <c r="K134" s="50">
        <v>13</v>
      </c>
      <c r="L134" s="53">
        <f>KotaD4_otus[[#This Row],[D4.0917]]/H$626</f>
        <v>6.6666666666666664E-4</v>
      </c>
      <c r="M134" s="53">
        <f>KotaD4_otus[[#This Row],[D4.1016]]/I$626</f>
        <v>4.6666666666666666E-4</v>
      </c>
      <c r="N134" s="53">
        <f>KotaD4_otus[[#This Row],[D4.1030]]/J$626</f>
        <v>2.6666666666666668E-4</v>
      </c>
      <c r="O134" s="53">
        <f>KotaD4_otus[[#This Row],[D4.1016]]/K$626</f>
        <v>4.6666666666666666E-4</v>
      </c>
    </row>
    <row r="135" spans="1:15" x14ac:dyDescent="0.35">
      <c r="A135" s="52">
        <v>259</v>
      </c>
      <c r="B135" s="52" t="s">
        <v>88</v>
      </c>
      <c r="C135" s="52" t="s">
        <v>97</v>
      </c>
      <c r="D135" s="52" t="s">
        <v>261</v>
      </c>
      <c r="E135" s="52" t="s">
        <v>260</v>
      </c>
      <c r="F135" s="52" t="s">
        <v>263</v>
      </c>
      <c r="G135" s="51" t="s">
        <v>1136</v>
      </c>
      <c r="H135" s="50">
        <v>18</v>
      </c>
      <c r="I135" s="50">
        <v>9</v>
      </c>
      <c r="J135" s="50">
        <v>15</v>
      </c>
      <c r="K135" s="50">
        <v>29</v>
      </c>
      <c r="L135" s="53">
        <f>KotaD4_otus[[#This Row],[D4.0917]]/H$626</f>
        <v>4.0000000000000002E-4</v>
      </c>
      <c r="M135" s="53">
        <f>KotaD4_otus[[#This Row],[D4.1016]]/I$626</f>
        <v>2.0000000000000001E-4</v>
      </c>
      <c r="N135" s="53">
        <f>KotaD4_otus[[#This Row],[D4.1030]]/J$626</f>
        <v>3.3333333333333332E-4</v>
      </c>
      <c r="O135" s="53">
        <f>KotaD4_otus[[#This Row],[D4.1016]]/K$626</f>
        <v>2.0000000000000001E-4</v>
      </c>
    </row>
    <row r="136" spans="1:15" x14ac:dyDescent="0.35">
      <c r="A136" s="52">
        <v>524</v>
      </c>
      <c r="B136" s="52" t="s">
        <v>88</v>
      </c>
      <c r="C136" s="52" t="s">
        <v>97</v>
      </c>
      <c r="D136" s="52" t="s">
        <v>261</v>
      </c>
      <c r="E136" s="52" t="s">
        <v>260</v>
      </c>
      <c r="F136" s="52" t="s">
        <v>259</v>
      </c>
      <c r="G136" s="51" t="s">
        <v>1137</v>
      </c>
      <c r="H136" s="50">
        <v>12</v>
      </c>
      <c r="I136" s="50">
        <v>15</v>
      </c>
      <c r="J136" s="50">
        <v>13</v>
      </c>
      <c r="K136" s="50">
        <v>7</v>
      </c>
      <c r="L136" s="53">
        <f>KotaD4_otus[[#This Row],[D4.0917]]/H$626</f>
        <v>2.6666666666666668E-4</v>
      </c>
      <c r="M136" s="53">
        <f>KotaD4_otus[[#This Row],[D4.1016]]/I$626</f>
        <v>3.3333333333333332E-4</v>
      </c>
      <c r="N136" s="53">
        <f>KotaD4_otus[[#This Row],[D4.1030]]/J$626</f>
        <v>2.8888888888888888E-4</v>
      </c>
      <c r="O136" s="53">
        <f>KotaD4_otus[[#This Row],[D4.1016]]/K$626</f>
        <v>3.3333333333333332E-4</v>
      </c>
    </row>
    <row r="137" spans="1:15" x14ac:dyDescent="0.35">
      <c r="A137" s="52">
        <v>218</v>
      </c>
      <c r="B137" s="52" t="s">
        <v>88</v>
      </c>
      <c r="C137" s="52" t="s">
        <v>97</v>
      </c>
      <c r="D137" s="52" t="s">
        <v>261</v>
      </c>
      <c r="E137" s="52" t="s">
        <v>260</v>
      </c>
      <c r="F137" s="52" t="s">
        <v>259</v>
      </c>
      <c r="G137" s="51" t="s">
        <v>1138</v>
      </c>
      <c r="H137" s="50">
        <v>56</v>
      </c>
      <c r="I137" s="50">
        <v>20</v>
      </c>
      <c r="J137" s="50">
        <v>19</v>
      </c>
      <c r="K137" s="50">
        <v>22</v>
      </c>
      <c r="L137" s="53">
        <f>KotaD4_otus[[#This Row],[D4.0917]]/H$626</f>
        <v>1.2444444444444445E-3</v>
      </c>
      <c r="M137" s="53">
        <f>KotaD4_otus[[#This Row],[D4.1016]]/I$626</f>
        <v>4.4444444444444447E-4</v>
      </c>
      <c r="N137" s="53">
        <f>KotaD4_otus[[#This Row],[D4.1030]]/J$626</f>
        <v>4.2222222222222222E-4</v>
      </c>
      <c r="O137" s="53">
        <f>KotaD4_otus[[#This Row],[D4.1016]]/K$626</f>
        <v>4.4444444444444447E-4</v>
      </c>
    </row>
    <row r="138" spans="1:15" x14ac:dyDescent="0.35">
      <c r="A138" s="52">
        <v>333</v>
      </c>
      <c r="B138" s="52" t="s">
        <v>88</v>
      </c>
      <c r="C138" s="52" t="s">
        <v>97</v>
      </c>
      <c r="D138" s="52" t="s">
        <v>336</v>
      </c>
      <c r="E138" s="52" t="s">
        <v>345</v>
      </c>
      <c r="F138" s="52" t="s">
        <v>344</v>
      </c>
      <c r="G138" s="51" t="s">
        <v>1139</v>
      </c>
      <c r="H138" s="50">
        <v>20</v>
      </c>
      <c r="I138" s="50">
        <v>10</v>
      </c>
      <c r="J138" s="50">
        <v>9</v>
      </c>
      <c r="K138" s="50">
        <v>5</v>
      </c>
      <c r="L138" s="53">
        <f>KotaD4_otus[[#This Row],[D4.0917]]/H$626</f>
        <v>4.4444444444444447E-4</v>
      </c>
      <c r="M138" s="53">
        <f>KotaD4_otus[[#This Row],[D4.1016]]/I$626</f>
        <v>2.2222222222222223E-4</v>
      </c>
      <c r="N138" s="53">
        <f>KotaD4_otus[[#This Row],[D4.1030]]/J$626</f>
        <v>2.0000000000000001E-4</v>
      </c>
      <c r="O138" s="53">
        <f>KotaD4_otus[[#This Row],[D4.1016]]/K$626</f>
        <v>2.2222222222222223E-4</v>
      </c>
    </row>
    <row r="139" spans="1:15" x14ac:dyDescent="0.35">
      <c r="A139" s="52">
        <v>547</v>
      </c>
      <c r="B139" s="52" t="s">
        <v>88</v>
      </c>
      <c r="C139" s="52" t="s">
        <v>97</v>
      </c>
      <c r="D139" s="52" t="s">
        <v>261</v>
      </c>
      <c r="E139" s="52" t="s">
        <v>260</v>
      </c>
      <c r="F139" s="52" t="s">
        <v>259</v>
      </c>
      <c r="G139" s="51" t="s">
        <v>1140</v>
      </c>
      <c r="H139" s="50">
        <v>6</v>
      </c>
      <c r="I139" s="50">
        <v>5</v>
      </c>
      <c r="J139" s="50">
        <v>4</v>
      </c>
      <c r="K139" s="50">
        <v>9</v>
      </c>
      <c r="L139" s="53">
        <f>KotaD4_otus[[#This Row],[D4.0917]]/H$626</f>
        <v>1.3333333333333334E-4</v>
      </c>
      <c r="M139" s="53">
        <f>KotaD4_otus[[#This Row],[D4.1016]]/I$626</f>
        <v>1.1111111111111112E-4</v>
      </c>
      <c r="N139" s="53">
        <f>KotaD4_otus[[#This Row],[D4.1030]]/J$626</f>
        <v>8.8888888888888893E-5</v>
      </c>
      <c r="O139" s="53">
        <f>KotaD4_otus[[#This Row],[D4.1016]]/K$626</f>
        <v>1.1111111111111112E-4</v>
      </c>
    </row>
    <row r="140" spans="1:15" x14ac:dyDescent="0.35">
      <c r="A140" s="52">
        <v>451</v>
      </c>
      <c r="B140" s="52" t="s">
        <v>88</v>
      </c>
      <c r="C140" s="52" t="s">
        <v>97</v>
      </c>
      <c r="D140" s="52" t="s">
        <v>261</v>
      </c>
      <c r="E140" s="52" t="s">
        <v>260</v>
      </c>
      <c r="F140" s="52" t="s">
        <v>259</v>
      </c>
      <c r="G140" s="51" t="s">
        <v>1141</v>
      </c>
      <c r="H140" s="50">
        <v>22</v>
      </c>
      <c r="I140" s="50">
        <v>15</v>
      </c>
      <c r="J140" s="50">
        <v>14</v>
      </c>
      <c r="K140" s="50">
        <v>15</v>
      </c>
      <c r="L140" s="53">
        <f>KotaD4_otus[[#This Row],[D4.0917]]/H$626</f>
        <v>4.8888888888888886E-4</v>
      </c>
      <c r="M140" s="53">
        <f>KotaD4_otus[[#This Row],[D4.1016]]/I$626</f>
        <v>3.3333333333333332E-4</v>
      </c>
      <c r="N140" s="53">
        <f>KotaD4_otus[[#This Row],[D4.1030]]/J$626</f>
        <v>3.1111111111111113E-4</v>
      </c>
      <c r="O140" s="53">
        <f>KotaD4_otus[[#This Row],[D4.1016]]/K$626</f>
        <v>3.3333333333333332E-4</v>
      </c>
    </row>
    <row r="141" spans="1:15" x14ac:dyDescent="0.35">
      <c r="A141" s="52">
        <v>413</v>
      </c>
      <c r="B141" s="52" t="s">
        <v>88</v>
      </c>
      <c r="C141" s="52" t="s">
        <v>1142</v>
      </c>
      <c r="D141" s="52" t="s">
        <v>1143</v>
      </c>
      <c r="E141" s="52" t="s">
        <v>1144</v>
      </c>
      <c r="F141" s="52" t="s">
        <v>1145</v>
      </c>
      <c r="G141" s="51" t="s">
        <v>1146</v>
      </c>
      <c r="H141" s="50">
        <v>23</v>
      </c>
      <c r="I141" s="50">
        <v>7</v>
      </c>
      <c r="J141" s="50">
        <v>1</v>
      </c>
      <c r="K141" s="50">
        <v>1</v>
      </c>
      <c r="L141" s="53">
        <f>KotaD4_otus[[#This Row],[D4.0917]]/H$626</f>
        <v>5.1111111111111116E-4</v>
      </c>
      <c r="M141" s="53">
        <f>KotaD4_otus[[#This Row],[D4.1016]]/I$626</f>
        <v>1.5555555555555556E-4</v>
      </c>
      <c r="N141" s="53">
        <f>KotaD4_otus[[#This Row],[D4.1030]]/J$626</f>
        <v>2.2222222222222223E-5</v>
      </c>
      <c r="O141" s="53">
        <f>KotaD4_otus[[#This Row],[D4.1016]]/K$626</f>
        <v>1.5555555555555556E-4</v>
      </c>
    </row>
    <row r="142" spans="1:15" x14ac:dyDescent="0.35">
      <c r="A142" s="52">
        <v>335</v>
      </c>
      <c r="B142" s="52" t="s">
        <v>88</v>
      </c>
      <c r="C142" s="52" t="s">
        <v>1147</v>
      </c>
      <c r="D142" s="52" t="s">
        <v>1148</v>
      </c>
      <c r="E142" s="52" t="s">
        <v>1149</v>
      </c>
      <c r="F142" s="52" t="s">
        <v>1150</v>
      </c>
      <c r="G142" s="51" t="s">
        <v>1151</v>
      </c>
      <c r="H142" s="50">
        <v>14</v>
      </c>
      <c r="I142" s="50">
        <v>18</v>
      </c>
      <c r="J142" s="50">
        <v>12</v>
      </c>
      <c r="K142" s="50">
        <v>3</v>
      </c>
      <c r="L142" s="53">
        <f>KotaD4_otus[[#This Row],[D4.0917]]/H$626</f>
        <v>3.1111111111111113E-4</v>
      </c>
      <c r="M142" s="53">
        <f>KotaD4_otus[[#This Row],[D4.1016]]/I$626</f>
        <v>4.0000000000000002E-4</v>
      </c>
      <c r="N142" s="53">
        <f>KotaD4_otus[[#This Row],[D4.1030]]/J$626</f>
        <v>2.6666666666666668E-4</v>
      </c>
      <c r="O142" s="53">
        <f>KotaD4_otus[[#This Row],[D4.1016]]/K$626</f>
        <v>4.0000000000000002E-4</v>
      </c>
    </row>
    <row r="143" spans="1:15" x14ac:dyDescent="0.35">
      <c r="A143" s="52">
        <v>91</v>
      </c>
      <c r="B143" s="52" t="s">
        <v>88</v>
      </c>
      <c r="C143" s="52" t="s">
        <v>695</v>
      </c>
      <c r="D143" s="52" t="s">
        <v>1152</v>
      </c>
      <c r="E143" s="52" t="s">
        <v>1153</v>
      </c>
      <c r="F143" s="52" t="s">
        <v>1154</v>
      </c>
      <c r="G143" s="51" t="s">
        <v>1155</v>
      </c>
      <c r="H143" s="50">
        <v>46</v>
      </c>
      <c r="I143" s="50">
        <v>23</v>
      </c>
      <c r="J143" s="50">
        <v>59</v>
      </c>
      <c r="K143" s="50">
        <v>195</v>
      </c>
      <c r="L143" s="53">
        <f>KotaD4_otus[[#This Row],[D4.0917]]/H$626</f>
        <v>1.0222222222222223E-3</v>
      </c>
      <c r="M143" s="53">
        <f>KotaD4_otus[[#This Row],[D4.1016]]/I$626</f>
        <v>5.1111111111111116E-4</v>
      </c>
      <c r="N143" s="53">
        <f>KotaD4_otus[[#This Row],[D4.1030]]/J$626</f>
        <v>1.3111111111111112E-3</v>
      </c>
      <c r="O143" s="53">
        <f>KotaD4_otus[[#This Row],[D4.1016]]/K$626</f>
        <v>5.1111111111111116E-4</v>
      </c>
    </row>
    <row r="144" spans="1:15" x14ac:dyDescent="0.35">
      <c r="A144" s="52">
        <v>293</v>
      </c>
      <c r="B144" s="52" t="s">
        <v>88</v>
      </c>
      <c r="C144" s="52" t="s">
        <v>97</v>
      </c>
      <c r="D144" s="52" t="s">
        <v>336</v>
      </c>
      <c r="E144" s="52" t="s">
        <v>559</v>
      </c>
      <c r="F144" s="52" t="s">
        <v>1156</v>
      </c>
      <c r="G144" s="51" t="s">
        <v>1157</v>
      </c>
      <c r="H144" s="50">
        <v>15</v>
      </c>
      <c r="I144" s="50">
        <v>11</v>
      </c>
      <c r="J144" s="50">
        <v>8</v>
      </c>
      <c r="K144" s="50">
        <v>27</v>
      </c>
      <c r="L144" s="53">
        <f>KotaD4_otus[[#This Row],[D4.0917]]/H$626</f>
        <v>3.3333333333333332E-4</v>
      </c>
      <c r="M144" s="53">
        <f>KotaD4_otus[[#This Row],[D4.1016]]/I$626</f>
        <v>2.4444444444444443E-4</v>
      </c>
      <c r="N144" s="53">
        <f>KotaD4_otus[[#This Row],[D4.1030]]/J$626</f>
        <v>1.7777777777777779E-4</v>
      </c>
      <c r="O144" s="53">
        <f>KotaD4_otus[[#This Row],[D4.1016]]/K$626</f>
        <v>2.4444444444444443E-4</v>
      </c>
    </row>
    <row r="145" spans="1:15" x14ac:dyDescent="0.35">
      <c r="A145" s="52">
        <v>306</v>
      </c>
      <c r="B145" s="52" t="s">
        <v>88</v>
      </c>
      <c r="C145" s="52" t="s">
        <v>97</v>
      </c>
      <c r="D145" s="52" t="s">
        <v>336</v>
      </c>
      <c r="E145" s="52" t="s">
        <v>559</v>
      </c>
      <c r="F145" s="52" t="s">
        <v>689</v>
      </c>
      <c r="G145" s="51" t="s">
        <v>688</v>
      </c>
      <c r="H145" s="50">
        <v>17</v>
      </c>
      <c r="I145" s="50">
        <v>13</v>
      </c>
      <c r="J145" s="50">
        <v>19</v>
      </c>
      <c r="K145" s="50">
        <v>23</v>
      </c>
      <c r="L145" s="53">
        <f>KotaD4_otus[[#This Row],[D4.0917]]/H$626</f>
        <v>3.7777777777777777E-4</v>
      </c>
      <c r="M145" s="53">
        <f>KotaD4_otus[[#This Row],[D4.1016]]/I$626</f>
        <v>2.8888888888888888E-4</v>
      </c>
      <c r="N145" s="53">
        <f>KotaD4_otus[[#This Row],[D4.1030]]/J$626</f>
        <v>4.2222222222222222E-4</v>
      </c>
      <c r="O145" s="53">
        <f>KotaD4_otus[[#This Row],[D4.1016]]/K$626</f>
        <v>2.8888888888888888E-4</v>
      </c>
    </row>
    <row r="146" spans="1:15" x14ac:dyDescent="0.35">
      <c r="A146" s="52">
        <v>545</v>
      </c>
      <c r="B146" s="52" t="s">
        <v>88</v>
      </c>
      <c r="C146" s="52" t="s">
        <v>97</v>
      </c>
      <c r="D146" s="52" t="s">
        <v>261</v>
      </c>
      <c r="E146" s="52" t="s">
        <v>260</v>
      </c>
      <c r="F146" s="52" t="s">
        <v>263</v>
      </c>
      <c r="G146" s="51" t="s">
        <v>1158</v>
      </c>
      <c r="H146" s="50">
        <v>8</v>
      </c>
      <c r="I146" s="50">
        <v>11</v>
      </c>
      <c r="J146" s="50">
        <v>7</v>
      </c>
      <c r="K146" s="50">
        <v>2</v>
      </c>
      <c r="L146" s="53">
        <f>KotaD4_otus[[#This Row],[D4.0917]]/H$626</f>
        <v>1.7777777777777779E-4</v>
      </c>
      <c r="M146" s="53">
        <f>KotaD4_otus[[#This Row],[D4.1016]]/I$626</f>
        <v>2.4444444444444443E-4</v>
      </c>
      <c r="N146" s="53">
        <f>KotaD4_otus[[#This Row],[D4.1030]]/J$626</f>
        <v>1.5555555555555556E-4</v>
      </c>
      <c r="O146" s="53">
        <f>KotaD4_otus[[#This Row],[D4.1016]]/K$626</f>
        <v>2.4444444444444443E-4</v>
      </c>
    </row>
    <row r="147" spans="1:15" x14ac:dyDescent="0.35">
      <c r="A147" s="52">
        <v>100</v>
      </c>
      <c r="B147" s="52" t="s">
        <v>88</v>
      </c>
      <c r="C147" s="52" t="s">
        <v>114</v>
      </c>
      <c r="D147" s="52" t="s">
        <v>136</v>
      </c>
      <c r="E147" s="52" t="s">
        <v>1159</v>
      </c>
      <c r="F147" s="52" t="s">
        <v>1160</v>
      </c>
      <c r="G147" s="51" t="s">
        <v>1161</v>
      </c>
      <c r="H147" s="50">
        <v>15</v>
      </c>
      <c r="I147" s="50">
        <v>34</v>
      </c>
      <c r="J147" s="50">
        <v>92</v>
      </c>
      <c r="K147" s="50">
        <v>134</v>
      </c>
      <c r="L147" s="53">
        <f>KotaD4_otus[[#This Row],[D4.0917]]/H$626</f>
        <v>3.3333333333333332E-4</v>
      </c>
      <c r="M147" s="53">
        <f>KotaD4_otus[[#This Row],[D4.1016]]/I$626</f>
        <v>7.5555555555555554E-4</v>
      </c>
      <c r="N147" s="53">
        <f>KotaD4_otus[[#This Row],[D4.1030]]/J$626</f>
        <v>2.0444444444444447E-3</v>
      </c>
      <c r="O147" s="53">
        <f>KotaD4_otus[[#This Row],[D4.1016]]/K$626</f>
        <v>7.5555555555555554E-4</v>
      </c>
    </row>
    <row r="148" spans="1:15" x14ac:dyDescent="0.35">
      <c r="A148" s="52">
        <v>59</v>
      </c>
      <c r="B148" s="52" t="s">
        <v>88</v>
      </c>
      <c r="C148" s="52" t="s">
        <v>114</v>
      </c>
      <c r="D148" s="52" t="s">
        <v>136</v>
      </c>
      <c r="E148" s="52" t="s">
        <v>193</v>
      </c>
      <c r="F148" s="52" t="s">
        <v>1162</v>
      </c>
      <c r="G148" s="51" t="s">
        <v>1163</v>
      </c>
      <c r="H148" s="50">
        <v>35</v>
      </c>
      <c r="I148" s="50">
        <v>183</v>
      </c>
      <c r="J148" s="50">
        <v>166</v>
      </c>
      <c r="K148" s="50">
        <v>117</v>
      </c>
      <c r="L148" s="53">
        <f>KotaD4_otus[[#This Row],[D4.0917]]/H$626</f>
        <v>7.7777777777777773E-4</v>
      </c>
      <c r="M148" s="53">
        <f>KotaD4_otus[[#This Row],[D4.1016]]/I$626</f>
        <v>4.0666666666666663E-3</v>
      </c>
      <c r="N148" s="53">
        <f>KotaD4_otus[[#This Row],[D4.1030]]/J$626</f>
        <v>3.6888888888888887E-3</v>
      </c>
      <c r="O148" s="53">
        <f>KotaD4_otus[[#This Row],[D4.1016]]/K$626</f>
        <v>4.0666666666666663E-3</v>
      </c>
    </row>
    <row r="149" spans="1:15" x14ac:dyDescent="0.35">
      <c r="A149" s="52">
        <v>410</v>
      </c>
      <c r="B149" s="52" t="s">
        <v>88</v>
      </c>
      <c r="C149" s="52" t="s">
        <v>114</v>
      </c>
      <c r="D149" s="52" t="s">
        <v>136</v>
      </c>
      <c r="E149" s="52" t="s">
        <v>1164</v>
      </c>
      <c r="F149" s="52" t="s">
        <v>1165</v>
      </c>
      <c r="G149" s="51" t="s">
        <v>1166</v>
      </c>
      <c r="H149" s="50">
        <v>0</v>
      </c>
      <c r="I149" s="50">
        <v>0</v>
      </c>
      <c r="J149" s="50">
        <v>30</v>
      </c>
      <c r="K149" s="50">
        <v>0</v>
      </c>
      <c r="L149" s="53">
        <f>KotaD4_otus[[#This Row],[D4.0917]]/H$626</f>
        <v>0</v>
      </c>
      <c r="M149" s="53">
        <f>KotaD4_otus[[#This Row],[D4.1016]]/I$626</f>
        <v>0</v>
      </c>
      <c r="N149" s="53">
        <f>KotaD4_otus[[#This Row],[D4.1030]]/J$626</f>
        <v>6.6666666666666664E-4</v>
      </c>
      <c r="O149" s="53">
        <f>KotaD4_otus[[#This Row],[D4.1016]]/K$626</f>
        <v>0</v>
      </c>
    </row>
    <row r="150" spans="1:15" x14ac:dyDescent="0.35">
      <c r="A150" s="52">
        <v>143</v>
      </c>
      <c r="B150" s="52" t="s">
        <v>88</v>
      </c>
      <c r="C150" s="52" t="s">
        <v>97</v>
      </c>
      <c r="D150" s="52" t="s">
        <v>261</v>
      </c>
      <c r="E150" s="52" t="s">
        <v>682</v>
      </c>
      <c r="F150" s="52" t="s">
        <v>681</v>
      </c>
      <c r="G150" s="51" t="s">
        <v>680</v>
      </c>
      <c r="H150" s="50">
        <v>57</v>
      </c>
      <c r="I150" s="50">
        <v>64</v>
      </c>
      <c r="J150" s="50">
        <v>32</v>
      </c>
      <c r="K150" s="50">
        <v>20</v>
      </c>
      <c r="L150" s="53">
        <f>KotaD4_otus[[#This Row],[D4.0917]]/H$626</f>
        <v>1.2666666666666666E-3</v>
      </c>
      <c r="M150" s="53">
        <f>KotaD4_otus[[#This Row],[D4.1016]]/I$626</f>
        <v>1.4222222222222223E-3</v>
      </c>
      <c r="N150" s="53">
        <f>KotaD4_otus[[#This Row],[D4.1030]]/J$626</f>
        <v>7.1111111111111115E-4</v>
      </c>
      <c r="O150" s="53">
        <f>KotaD4_otus[[#This Row],[D4.1016]]/K$626</f>
        <v>1.4222222222222223E-3</v>
      </c>
    </row>
    <row r="151" spans="1:15" x14ac:dyDescent="0.35">
      <c r="A151" s="52">
        <v>176</v>
      </c>
      <c r="B151" s="52" t="s">
        <v>88</v>
      </c>
      <c r="C151" s="52" t="s">
        <v>1167</v>
      </c>
      <c r="D151" s="52" t="s">
        <v>1168</v>
      </c>
      <c r="E151" s="52" t="s">
        <v>1169</v>
      </c>
      <c r="F151" s="52" t="s">
        <v>1170</v>
      </c>
      <c r="G151" s="51" t="s">
        <v>1171</v>
      </c>
      <c r="H151" s="50">
        <v>73</v>
      </c>
      <c r="I151" s="50">
        <v>11</v>
      </c>
      <c r="J151" s="50">
        <v>14</v>
      </c>
      <c r="K151" s="50">
        <v>47</v>
      </c>
      <c r="L151" s="53">
        <f>KotaD4_otus[[#This Row],[D4.0917]]/H$626</f>
        <v>1.6222222222222222E-3</v>
      </c>
      <c r="M151" s="53">
        <f>KotaD4_otus[[#This Row],[D4.1016]]/I$626</f>
        <v>2.4444444444444443E-4</v>
      </c>
      <c r="N151" s="53">
        <f>KotaD4_otus[[#This Row],[D4.1030]]/J$626</f>
        <v>3.1111111111111113E-4</v>
      </c>
      <c r="O151" s="53">
        <f>KotaD4_otus[[#This Row],[D4.1016]]/K$626</f>
        <v>2.4444444444444443E-4</v>
      </c>
    </row>
    <row r="152" spans="1:15" x14ac:dyDescent="0.35">
      <c r="A152" s="52">
        <v>110</v>
      </c>
      <c r="B152" s="52" t="s">
        <v>88</v>
      </c>
      <c r="C152" s="52" t="s">
        <v>674</v>
      </c>
      <c r="D152" s="52" t="s">
        <v>673</v>
      </c>
      <c r="E152" s="52" t="s">
        <v>672</v>
      </c>
      <c r="F152" s="52" t="s">
        <v>671</v>
      </c>
      <c r="G152" s="51" t="s">
        <v>1172</v>
      </c>
      <c r="H152" s="50">
        <v>249</v>
      </c>
      <c r="I152" s="50">
        <v>2</v>
      </c>
      <c r="J152" s="50">
        <v>2</v>
      </c>
      <c r="K152" s="50">
        <v>16</v>
      </c>
      <c r="L152" s="53">
        <f>KotaD4_otus[[#This Row],[D4.0917]]/H$626</f>
        <v>5.5333333333333337E-3</v>
      </c>
      <c r="M152" s="53">
        <f>KotaD4_otus[[#This Row],[D4.1016]]/I$626</f>
        <v>4.4444444444444447E-5</v>
      </c>
      <c r="N152" s="53">
        <f>KotaD4_otus[[#This Row],[D4.1030]]/J$626</f>
        <v>4.4444444444444447E-5</v>
      </c>
      <c r="O152" s="53">
        <f>KotaD4_otus[[#This Row],[D4.1016]]/K$626</f>
        <v>4.4444444444444447E-5</v>
      </c>
    </row>
    <row r="153" spans="1:15" x14ac:dyDescent="0.35">
      <c r="A153" s="52">
        <v>237</v>
      </c>
      <c r="B153" s="52" t="s">
        <v>88</v>
      </c>
      <c r="C153" s="52" t="s">
        <v>975</v>
      </c>
      <c r="D153" s="52" t="s">
        <v>1173</v>
      </c>
      <c r="E153" s="52" t="s">
        <v>1174</v>
      </c>
      <c r="F153" s="52" t="s">
        <v>1175</v>
      </c>
      <c r="G153" s="51" t="s">
        <v>1176</v>
      </c>
      <c r="H153" s="50">
        <v>1</v>
      </c>
      <c r="I153" s="50">
        <v>11</v>
      </c>
      <c r="J153" s="50">
        <v>30</v>
      </c>
      <c r="K153" s="50">
        <v>41</v>
      </c>
      <c r="L153" s="53">
        <f>KotaD4_otus[[#This Row],[D4.0917]]/H$626</f>
        <v>2.2222222222222223E-5</v>
      </c>
      <c r="M153" s="53">
        <f>KotaD4_otus[[#This Row],[D4.1016]]/I$626</f>
        <v>2.4444444444444443E-4</v>
      </c>
      <c r="N153" s="53">
        <f>KotaD4_otus[[#This Row],[D4.1030]]/J$626</f>
        <v>6.6666666666666664E-4</v>
      </c>
      <c r="O153" s="53">
        <f>KotaD4_otus[[#This Row],[D4.1016]]/K$626</f>
        <v>2.4444444444444443E-4</v>
      </c>
    </row>
    <row r="154" spans="1:15" x14ac:dyDescent="0.35">
      <c r="A154" s="52">
        <v>161</v>
      </c>
      <c r="B154" s="52" t="s">
        <v>88</v>
      </c>
      <c r="C154" s="52" t="s">
        <v>822</v>
      </c>
      <c r="D154" s="52" t="s">
        <v>1177</v>
      </c>
      <c r="E154" s="52" t="s">
        <v>1178</v>
      </c>
      <c r="F154" s="52" t="s">
        <v>1179</v>
      </c>
      <c r="G154" s="51" t="s">
        <v>1180</v>
      </c>
      <c r="H154" s="50">
        <v>7</v>
      </c>
      <c r="I154" s="50">
        <v>51</v>
      </c>
      <c r="J154" s="50">
        <v>54</v>
      </c>
      <c r="K154" s="50">
        <v>6</v>
      </c>
      <c r="L154" s="53">
        <f>KotaD4_otus[[#This Row],[D4.0917]]/H$626</f>
        <v>1.5555555555555556E-4</v>
      </c>
      <c r="M154" s="53">
        <f>KotaD4_otus[[#This Row],[D4.1016]]/I$626</f>
        <v>1.1333333333333334E-3</v>
      </c>
      <c r="N154" s="53">
        <f>KotaD4_otus[[#This Row],[D4.1030]]/J$626</f>
        <v>1.1999999999999999E-3</v>
      </c>
      <c r="O154" s="53">
        <f>KotaD4_otus[[#This Row],[D4.1016]]/K$626</f>
        <v>1.1333333333333334E-3</v>
      </c>
    </row>
    <row r="155" spans="1:15" x14ac:dyDescent="0.35">
      <c r="A155" s="52">
        <v>434</v>
      </c>
      <c r="B155" s="52" t="s">
        <v>88</v>
      </c>
      <c r="C155" s="52" t="s">
        <v>1181</v>
      </c>
      <c r="D155" s="52" t="s">
        <v>1182</v>
      </c>
      <c r="E155" s="52" t="s">
        <v>1183</v>
      </c>
      <c r="F155" s="52" t="s">
        <v>1184</v>
      </c>
      <c r="G155" s="51" t="s">
        <v>1185</v>
      </c>
      <c r="H155" s="50">
        <v>10</v>
      </c>
      <c r="I155" s="50">
        <v>5</v>
      </c>
      <c r="J155" s="50">
        <v>4</v>
      </c>
      <c r="K155" s="50">
        <v>9</v>
      </c>
      <c r="L155" s="53">
        <f>KotaD4_otus[[#This Row],[D4.0917]]/H$626</f>
        <v>2.2222222222222223E-4</v>
      </c>
      <c r="M155" s="53">
        <f>KotaD4_otus[[#This Row],[D4.1016]]/I$626</f>
        <v>1.1111111111111112E-4</v>
      </c>
      <c r="N155" s="53">
        <f>KotaD4_otus[[#This Row],[D4.1030]]/J$626</f>
        <v>8.8888888888888893E-5</v>
      </c>
      <c r="O155" s="53">
        <f>KotaD4_otus[[#This Row],[D4.1016]]/K$626</f>
        <v>1.1111111111111112E-4</v>
      </c>
    </row>
    <row r="156" spans="1:15" x14ac:dyDescent="0.35">
      <c r="A156" s="52">
        <v>213</v>
      </c>
      <c r="B156" s="52" t="s">
        <v>88</v>
      </c>
      <c r="C156" s="52" t="s">
        <v>659</v>
      </c>
      <c r="D156" s="52" t="s">
        <v>658</v>
      </c>
      <c r="E156" s="52" t="s">
        <v>657</v>
      </c>
      <c r="F156" s="52" t="s">
        <v>656</v>
      </c>
      <c r="G156" s="51" t="s">
        <v>1186</v>
      </c>
      <c r="H156" s="50">
        <v>19</v>
      </c>
      <c r="I156" s="50">
        <v>14</v>
      </c>
      <c r="J156" s="50">
        <v>24</v>
      </c>
      <c r="K156" s="50">
        <v>31</v>
      </c>
      <c r="L156" s="53">
        <f>KotaD4_otus[[#This Row],[D4.0917]]/H$626</f>
        <v>4.2222222222222222E-4</v>
      </c>
      <c r="M156" s="53">
        <f>KotaD4_otus[[#This Row],[D4.1016]]/I$626</f>
        <v>3.1111111111111113E-4</v>
      </c>
      <c r="N156" s="53">
        <f>KotaD4_otus[[#This Row],[D4.1030]]/J$626</f>
        <v>5.3333333333333336E-4</v>
      </c>
      <c r="O156" s="53">
        <f>KotaD4_otus[[#This Row],[D4.1016]]/K$626</f>
        <v>3.1111111111111113E-4</v>
      </c>
    </row>
    <row r="157" spans="1:15" x14ac:dyDescent="0.35">
      <c r="A157" s="52">
        <v>242</v>
      </c>
      <c r="B157" s="52" t="s">
        <v>88</v>
      </c>
      <c r="C157" s="52" t="s">
        <v>97</v>
      </c>
      <c r="D157" s="52" t="s">
        <v>336</v>
      </c>
      <c r="E157" s="52" t="s">
        <v>513</v>
      </c>
      <c r="F157" s="52" t="s">
        <v>512</v>
      </c>
      <c r="G157" s="51" t="s">
        <v>1187</v>
      </c>
      <c r="H157" s="50">
        <v>14</v>
      </c>
      <c r="I157" s="50">
        <v>21</v>
      </c>
      <c r="J157" s="50">
        <v>19</v>
      </c>
      <c r="K157" s="50">
        <v>11</v>
      </c>
      <c r="L157" s="53">
        <f>KotaD4_otus[[#This Row],[D4.0917]]/H$626</f>
        <v>3.1111111111111113E-4</v>
      </c>
      <c r="M157" s="53">
        <f>KotaD4_otus[[#This Row],[D4.1016]]/I$626</f>
        <v>4.6666666666666666E-4</v>
      </c>
      <c r="N157" s="53">
        <f>KotaD4_otus[[#This Row],[D4.1030]]/J$626</f>
        <v>4.2222222222222222E-4</v>
      </c>
      <c r="O157" s="53">
        <f>KotaD4_otus[[#This Row],[D4.1016]]/K$626</f>
        <v>4.6666666666666666E-4</v>
      </c>
    </row>
    <row r="158" spans="1:15" x14ac:dyDescent="0.35">
      <c r="A158" s="52">
        <v>538</v>
      </c>
      <c r="B158" s="52" t="s">
        <v>88</v>
      </c>
      <c r="C158" s="52" t="s">
        <v>285</v>
      </c>
      <c r="D158" s="52" t="s">
        <v>284</v>
      </c>
      <c r="E158" s="52" t="s">
        <v>283</v>
      </c>
      <c r="F158" s="52" t="s">
        <v>829</v>
      </c>
      <c r="G158" s="51" t="s">
        <v>1188</v>
      </c>
      <c r="H158" s="50">
        <v>6</v>
      </c>
      <c r="I158" s="50">
        <v>0</v>
      </c>
      <c r="J158" s="50">
        <v>5</v>
      </c>
      <c r="K158" s="50">
        <v>11</v>
      </c>
      <c r="L158" s="53">
        <f>KotaD4_otus[[#This Row],[D4.0917]]/H$626</f>
        <v>1.3333333333333334E-4</v>
      </c>
      <c r="M158" s="53">
        <f>KotaD4_otus[[#This Row],[D4.1016]]/I$626</f>
        <v>0</v>
      </c>
      <c r="N158" s="53">
        <f>KotaD4_otus[[#This Row],[D4.1030]]/J$626</f>
        <v>1.1111111111111112E-4</v>
      </c>
      <c r="O158" s="53">
        <f>KotaD4_otus[[#This Row],[D4.1016]]/K$626</f>
        <v>0</v>
      </c>
    </row>
    <row r="159" spans="1:15" x14ac:dyDescent="0.35">
      <c r="A159" s="52">
        <v>585</v>
      </c>
      <c r="B159" s="52" t="s">
        <v>88</v>
      </c>
      <c r="C159" s="52" t="s">
        <v>1189</v>
      </c>
      <c r="D159" s="52" t="s">
        <v>1190</v>
      </c>
      <c r="E159" s="52" t="s">
        <v>1191</v>
      </c>
      <c r="F159" s="52" t="s">
        <v>1192</v>
      </c>
      <c r="G159" s="51" t="s">
        <v>1193</v>
      </c>
      <c r="H159" s="50">
        <v>12</v>
      </c>
      <c r="I159" s="50">
        <v>2</v>
      </c>
      <c r="J159" s="50">
        <v>1</v>
      </c>
      <c r="K159" s="50">
        <v>8</v>
      </c>
      <c r="L159" s="53">
        <f>KotaD4_otus[[#This Row],[D4.0917]]/H$626</f>
        <v>2.6666666666666668E-4</v>
      </c>
      <c r="M159" s="53">
        <f>KotaD4_otus[[#This Row],[D4.1016]]/I$626</f>
        <v>4.4444444444444447E-5</v>
      </c>
      <c r="N159" s="53">
        <f>KotaD4_otus[[#This Row],[D4.1030]]/J$626</f>
        <v>2.2222222222222223E-5</v>
      </c>
      <c r="O159" s="53">
        <f>KotaD4_otus[[#This Row],[D4.1016]]/K$626</f>
        <v>4.4444444444444447E-5</v>
      </c>
    </row>
    <row r="160" spans="1:15" x14ac:dyDescent="0.35">
      <c r="A160" s="52">
        <v>36</v>
      </c>
      <c r="B160" s="52" t="s">
        <v>88</v>
      </c>
      <c r="C160" s="52" t="s">
        <v>1194</v>
      </c>
      <c r="D160" s="52" t="s">
        <v>1195</v>
      </c>
      <c r="E160" s="52" t="s">
        <v>1196</v>
      </c>
      <c r="F160" s="52" t="s">
        <v>1197</v>
      </c>
      <c r="G160" s="51" t="s">
        <v>1198</v>
      </c>
      <c r="H160" s="50">
        <v>354</v>
      </c>
      <c r="I160" s="50">
        <v>74</v>
      </c>
      <c r="J160" s="50">
        <v>81</v>
      </c>
      <c r="K160" s="50">
        <v>330</v>
      </c>
      <c r="L160" s="53">
        <f>KotaD4_otus[[#This Row],[D4.0917]]/H$626</f>
        <v>7.8666666666666659E-3</v>
      </c>
      <c r="M160" s="53">
        <f>KotaD4_otus[[#This Row],[D4.1016]]/I$626</f>
        <v>1.6444444444444445E-3</v>
      </c>
      <c r="N160" s="53">
        <f>KotaD4_otus[[#This Row],[D4.1030]]/J$626</f>
        <v>1.8E-3</v>
      </c>
      <c r="O160" s="53">
        <f>KotaD4_otus[[#This Row],[D4.1016]]/K$626</f>
        <v>1.6444444444444445E-3</v>
      </c>
    </row>
    <row r="161" spans="1:15" x14ac:dyDescent="0.35">
      <c r="A161" s="52">
        <v>108</v>
      </c>
      <c r="B161" s="52" t="s">
        <v>88</v>
      </c>
      <c r="C161" s="52" t="s">
        <v>1194</v>
      </c>
      <c r="D161" s="52" t="s">
        <v>1199</v>
      </c>
      <c r="E161" s="52" t="s">
        <v>1200</v>
      </c>
      <c r="F161" s="52" t="s">
        <v>1201</v>
      </c>
      <c r="G161" s="51" t="s">
        <v>1202</v>
      </c>
      <c r="H161" s="50">
        <v>115</v>
      </c>
      <c r="I161" s="50">
        <v>17</v>
      </c>
      <c r="J161" s="50">
        <v>19</v>
      </c>
      <c r="K161" s="50">
        <v>93</v>
      </c>
      <c r="L161" s="53">
        <f>KotaD4_otus[[#This Row],[D4.0917]]/H$626</f>
        <v>2.5555555555555557E-3</v>
      </c>
      <c r="M161" s="53">
        <f>KotaD4_otus[[#This Row],[D4.1016]]/I$626</f>
        <v>3.7777777777777777E-4</v>
      </c>
      <c r="N161" s="53">
        <f>KotaD4_otus[[#This Row],[D4.1030]]/J$626</f>
        <v>4.2222222222222222E-4</v>
      </c>
      <c r="O161" s="53">
        <f>KotaD4_otus[[#This Row],[D4.1016]]/K$626</f>
        <v>3.7777777777777777E-4</v>
      </c>
    </row>
    <row r="162" spans="1:15" x14ac:dyDescent="0.35">
      <c r="A162" s="52">
        <v>606</v>
      </c>
      <c r="B162" s="52" t="s">
        <v>88</v>
      </c>
      <c r="C162" s="52" t="s">
        <v>785</v>
      </c>
      <c r="D162" s="52" t="s">
        <v>1203</v>
      </c>
      <c r="E162" s="52" t="s">
        <v>1204</v>
      </c>
      <c r="F162" s="52" t="s">
        <v>1205</v>
      </c>
      <c r="G162" s="51" t="s">
        <v>1206</v>
      </c>
      <c r="H162" s="50">
        <v>10</v>
      </c>
      <c r="I162" s="50">
        <v>5</v>
      </c>
      <c r="J162" s="50">
        <v>3</v>
      </c>
      <c r="K162" s="50">
        <v>3</v>
      </c>
      <c r="L162" s="53">
        <f>KotaD4_otus[[#This Row],[D4.0917]]/H$626</f>
        <v>2.2222222222222223E-4</v>
      </c>
      <c r="M162" s="53">
        <f>KotaD4_otus[[#This Row],[D4.1016]]/I$626</f>
        <v>1.1111111111111112E-4</v>
      </c>
      <c r="N162" s="53">
        <f>KotaD4_otus[[#This Row],[D4.1030]]/J$626</f>
        <v>6.666666666666667E-5</v>
      </c>
      <c r="O162" s="53">
        <f>KotaD4_otus[[#This Row],[D4.1016]]/K$626</f>
        <v>1.1111111111111112E-4</v>
      </c>
    </row>
    <row r="163" spans="1:15" x14ac:dyDescent="0.35">
      <c r="A163" s="52">
        <v>75</v>
      </c>
      <c r="B163" s="52" t="s">
        <v>88</v>
      </c>
      <c r="C163" s="52" t="s">
        <v>753</v>
      </c>
      <c r="D163" s="52" t="s">
        <v>1207</v>
      </c>
      <c r="E163" s="52" t="s">
        <v>1208</v>
      </c>
      <c r="F163" s="52" t="s">
        <v>1209</v>
      </c>
      <c r="G163" s="51" t="s">
        <v>1210</v>
      </c>
      <c r="H163" s="50">
        <v>82</v>
      </c>
      <c r="I163" s="50">
        <v>61</v>
      </c>
      <c r="J163" s="50">
        <v>59</v>
      </c>
      <c r="K163" s="50">
        <v>161</v>
      </c>
      <c r="L163" s="53">
        <f>KotaD4_otus[[#This Row],[D4.0917]]/H$626</f>
        <v>1.8222222222222223E-3</v>
      </c>
      <c r="M163" s="53">
        <f>KotaD4_otus[[#This Row],[D4.1016]]/I$626</f>
        <v>1.3555555555555556E-3</v>
      </c>
      <c r="N163" s="53">
        <f>KotaD4_otus[[#This Row],[D4.1030]]/J$626</f>
        <v>1.3111111111111112E-3</v>
      </c>
      <c r="O163" s="53">
        <f>KotaD4_otus[[#This Row],[D4.1016]]/K$626</f>
        <v>1.3555555555555556E-3</v>
      </c>
    </row>
    <row r="164" spans="1:15" x14ac:dyDescent="0.35">
      <c r="A164" s="52">
        <v>504</v>
      </c>
      <c r="B164" s="52" t="s">
        <v>88</v>
      </c>
      <c r="C164" s="52" t="s">
        <v>114</v>
      </c>
      <c r="D164" s="52" t="s">
        <v>136</v>
      </c>
      <c r="E164" s="52" t="s">
        <v>342</v>
      </c>
      <c r="F164" s="52" t="s">
        <v>341</v>
      </c>
      <c r="G164" s="51" t="s">
        <v>1211</v>
      </c>
      <c r="H164" s="50">
        <v>9</v>
      </c>
      <c r="I164" s="50">
        <v>16</v>
      </c>
      <c r="J164" s="50">
        <v>4</v>
      </c>
      <c r="K164" s="50">
        <v>3</v>
      </c>
      <c r="L164" s="53">
        <f>KotaD4_otus[[#This Row],[D4.0917]]/H$626</f>
        <v>2.0000000000000001E-4</v>
      </c>
      <c r="M164" s="53">
        <f>KotaD4_otus[[#This Row],[D4.1016]]/I$626</f>
        <v>3.5555555555555557E-4</v>
      </c>
      <c r="N164" s="53">
        <f>KotaD4_otus[[#This Row],[D4.1030]]/J$626</f>
        <v>8.8888888888888893E-5</v>
      </c>
      <c r="O164" s="53">
        <f>KotaD4_otus[[#This Row],[D4.1016]]/K$626</f>
        <v>3.5555555555555557E-4</v>
      </c>
    </row>
    <row r="165" spans="1:15" x14ac:dyDescent="0.35">
      <c r="A165" s="52">
        <v>403</v>
      </c>
      <c r="B165" s="52" t="s">
        <v>88</v>
      </c>
      <c r="C165" s="52" t="s">
        <v>114</v>
      </c>
      <c r="D165" s="52" t="s">
        <v>136</v>
      </c>
      <c r="E165" s="52" t="s">
        <v>342</v>
      </c>
      <c r="F165" s="52" t="s">
        <v>341</v>
      </c>
      <c r="G165" s="51" t="s">
        <v>1212</v>
      </c>
      <c r="H165" s="50">
        <v>3</v>
      </c>
      <c r="I165" s="50">
        <v>15</v>
      </c>
      <c r="J165" s="50">
        <v>7</v>
      </c>
      <c r="K165" s="50">
        <v>2</v>
      </c>
      <c r="L165" s="53">
        <f>KotaD4_otus[[#This Row],[D4.0917]]/H$626</f>
        <v>6.666666666666667E-5</v>
      </c>
      <c r="M165" s="53">
        <f>KotaD4_otus[[#This Row],[D4.1016]]/I$626</f>
        <v>3.3333333333333332E-4</v>
      </c>
      <c r="N165" s="53">
        <f>KotaD4_otus[[#This Row],[D4.1030]]/J$626</f>
        <v>1.5555555555555556E-4</v>
      </c>
      <c r="O165" s="53">
        <f>KotaD4_otus[[#This Row],[D4.1016]]/K$626</f>
        <v>3.3333333333333332E-4</v>
      </c>
    </row>
    <row r="166" spans="1:15" x14ac:dyDescent="0.35">
      <c r="A166" s="52">
        <v>558</v>
      </c>
      <c r="B166" s="52" t="s">
        <v>88</v>
      </c>
      <c r="C166" s="52" t="s">
        <v>114</v>
      </c>
      <c r="D166" s="52" t="s">
        <v>136</v>
      </c>
      <c r="E166" s="52" t="s">
        <v>342</v>
      </c>
      <c r="F166" s="52" t="s">
        <v>341</v>
      </c>
      <c r="G166" s="51" t="s">
        <v>1213</v>
      </c>
      <c r="H166" s="50">
        <v>1</v>
      </c>
      <c r="I166" s="50">
        <v>4</v>
      </c>
      <c r="J166" s="50">
        <v>7</v>
      </c>
      <c r="K166" s="50">
        <v>9</v>
      </c>
      <c r="L166" s="53">
        <f>KotaD4_otus[[#This Row],[D4.0917]]/H$626</f>
        <v>2.2222222222222223E-5</v>
      </c>
      <c r="M166" s="53">
        <f>KotaD4_otus[[#This Row],[D4.1016]]/I$626</f>
        <v>8.8888888888888893E-5</v>
      </c>
      <c r="N166" s="53">
        <f>KotaD4_otus[[#This Row],[D4.1030]]/J$626</f>
        <v>1.5555555555555556E-4</v>
      </c>
      <c r="O166" s="53">
        <f>KotaD4_otus[[#This Row],[D4.1016]]/K$626</f>
        <v>8.8888888888888893E-5</v>
      </c>
    </row>
    <row r="167" spans="1:15" x14ac:dyDescent="0.35">
      <c r="A167" s="52">
        <v>371</v>
      </c>
      <c r="B167" s="52" t="s">
        <v>88</v>
      </c>
      <c r="C167" s="52" t="s">
        <v>1214</v>
      </c>
      <c r="D167" s="52" t="s">
        <v>1215</v>
      </c>
      <c r="E167" s="52" t="s">
        <v>1216</v>
      </c>
      <c r="F167" s="52" t="s">
        <v>1217</v>
      </c>
      <c r="G167" s="51" t="s">
        <v>1218</v>
      </c>
      <c r="H167" s="50">
        <v>5</v>
      </c>
      <c r="I167" s="50">
        <v>10</v>
      </c>
      <c r="J167" s="50">
        <v>12</v>
      </c>
      <c r="K167" s="50">
        <v>9</v>
      </c>
      <c r="L167" s="53">
        <f>KotaD4_otus[[#This Row],[D4.0917]]/H$626</f>
        <v>1.1111111111111112E-4</v>
      </c>
      <c r="M167" s="53">
        <f>KotaD4_otus[[#This Row],[D4.1016]]/I$626</f>
        <v>2.2222222222222223E-4</v>
      </c>
      <c r="N167" s="53">
        <f>KotaD4_otus[[#This Row],[D4.1030]]/J$626</f>
        <v>2.6666666666666668E-4</v>
      </c>
      <c r="O167" s="53">
        <f>KotaD4_otus[[#This Row],[D4.1016]]/K$626</f>
        <v>2.2222222222222223E-4</v>
      </c>
    </row>
    <row r="168" spans="1:15" x14ac:dyDescent="0.35">
      <c r="A168" s="52">
        <v>473</v>
      </c>
      <c r="B168" s="52" t="s">
        <v>88</v>
      </c>
      <c r="C168" s="52" t="s">
        <v>114</v>
      </c>
      <c r="D168" s="52" t="s">
        <v>136</v>
      </c>
      <c r="E168" s="52" t="s">
        <v>342</v>
      </c>
      <c r="F168" s="52" t="s">
        <v>341</v>
      </c>
      <c r="G168" s="51" t="s">
        <v>1219</v>
      </c>
      <c r="H168" s="50">
        <v>6</v>
      </c>
      <c r="I168" s="50">
        <v>4</v>
      </c>
      <c r="J168" s="50">
        <v>7</v>
      </c>
      <c r="K168" s="50">
        <v>13</v>
      </c>
      <c r="L168" s="53">
        <f>KotaD4_otus[[#This Row],[D4.0917]]/H$626</f>
        <v>1.3333333333333334E-4</v>
      </c>
      <c r="M168" s="53">
        <f>KotaD4_otus[[#This Row],[D4.1016]]/I$626</f>
        <v>8.8888888888888893E-5</v>
      </c>
      <c r="N168" s="53">
        <f>KotaD4_otus[[#This Row],[D4.1030]]/J$626</f>
        <v>1.5555555555555556E-4</v>
      </c>
      <c r="O168" s="53">
        <f>KotaD4_otus[[#This Row],[D4.1016]]/K$626</f>
        <v>8.8888888888888893E-5</v>
      </c>
    </row>
    <row r="169" spans="1:15" x14ac:dyDescent="0.35">
      <c r="A169" s="52">
        <v>147</v>
      </c>
      <c r="B169" s="52" t="s">
        <v>88</v>
      </c>
      <c r="C169" s="52" t="s">
        <v>114</v>
      </c>
      <c r="D169" s="52" t="s">
        <v>136</v>
      </c>
      <c r="E169" s="52" t="s">
        <v>342</v>
      </c>
      <c r="F169" s="52" t="s">
        <v>341</v>
      </c>
      <c r="G169" s="51" t="s">
        <v>638</v>
      </c>
      <c r="H169" s="50">
        <v>35</v>
      </c>
      <c r="I169" s="50">
        <v>67</v>
      </c>
      <c r="J169" s="50">
        <v>28</v>
      </c>
      <c r="K169" s="50">
        <v>14</v>
      </c>
      <c r="L169" s="53">
        <f>KotaD4_otus[[#This Row],[D4.0917]]/H$626</f>
        <v>7.7777777777777773E-4</v>
      </c>
      <c r="M169" s="53">
        <f>KotaD4_otus[[#This Row],[D4.1016]]/I$626</f>
        <v>1.488888888888889E-3</v>
      </c>
      <c r="N169" s="53">
        <f>KotaD4_otus[[#This Row],[D4.1030]]/J$626</f>
        <v>6.2222222222222225E-4</v>
      </c>
      <c r="O169" s="53">
        <f>KotaD4_otus[[#This Row],[D4.1016]]/K$626</f>
        <v>1.488888888888889E-3</v>
      </c>
    </row>
    <row r="170" spans="1:15" x14ac:dyDescent="0.35">
      <c r="A170" s="52">
        <v>500</v>
      </c>
      <c r="B170" s="52" t="s">
        <v>88</v>
      </c>
      <c r="C170" s="52" t="s">
        <v>114</v>
      </c>
      <c r="D170" s="52" t="s">
        <v>136</v>
      </c>
      <c r="E170" s="52" t="s">
        <v>637</v>
      </c>
      <c r="F170" s="52" t="s">
        <v>636</v>
      </c>
      <c r="G170" s="51" t="s">
        <v>635</v>
      </c>
      <c r="H170" s="50">
        <v>11</v>
      </c>
      <c r="I170" s="50">
        <v>12</v>
      </c>
      <c r="J170" s="50">
        <v>16</v>
      </c>
      <c r="K170" s="50">
        <v>30</v>
      </c>
      <c r="L170" s="53">
        <f>KotaD4_otus[[#This Row],[D4.0917]]/H$626</f>
        <v>2.4444444444444443E-4</v>
      </c>
      <c r="M170" s="53">
        <f>KotaD4_otus[[#This Row],[D4.1016]]/I$626</f>
        <v>2.6666666666666668E-4</v>
      </c>
      <c r="N170" s="53">
        <f>KotaD4_otus[[#This Row],[D4.1030]]/J$626</f>
        <v>3.5555555555555557E-4</v>
      </c>
      <c r="O170" s="53">
        <f>KotaD4_otus[[#This Row],[D4.1016]]/K$626</f>
        <v>2.6666666666666668E-4</v>
      </c>
    </row>
    <row r="171" spans="1:15" x14ac:dyDescent="0.35">
      <c r="A171" s="52">
        <v>239</v>
      </c>
      <c r="B171" s="52" t="s">
        <v>88</v>
      </c>
      <c r="C171" s="52" t="s">
        <v>114</v>
      </c>
      <c r="D171" s="52" t="s">
        <v>136</v>
      </c>
      <c r="E171" s="52" t="s">
        <v>637</v>
      </c>
      <c r="F171" s="52" t="s">
        <v>636</v>
      </c>
      <c r="G171" s="51" t="s">
        <v>635</v>
      </c>
      <c r="H171" s="50">
        <v>26</v>
      </c>
      <c r="I171" s="50">
        <v>11</v>
      </c>
      <c r="J171" s="50">
        <v>7</v>
      </c>
      <c r="K171" s="50">
        <v>26</v>
      </c>
      <c r="L171" s="53">
        <f>KotaD4_otus[[#This Row],[D4.0917]]/H$626</f>
        <v>5.7777777777777775E-4</v>
      </c>
      <c r="M171" s="53">
        <f>KotaD4_otus[[#This Row],[D4.1016]]/I$626</f>
        <v>2.4444444444444443E-4</v>
      </c>
      <c r="N171" s="53">
        <f>KotaD4_otus[[#This Row],[D4.1030]]/J$626</f>
        <v>1.5555555555555556E-4</v>
      </c>
      <c r="O171" s="53">
        <f>KotaD4_otus[[#This Row],[D4.1016]]/K$626</f>
        <v>2.4444444444444443E-4</v>
      </c>
    </row>
    <row r="172" spans="1:15" x14ac:dyDescent="0.35">
      <c r="A172" s="52">
        <v>397</v>
      </c>
      <c r="B172" s="52" t="s">
        <v>88</v>
      </c>
      <c r="C172" s="52" t="s">
        <v>114</v>
      </c>
      <c r="D172" s="52" t="s">
        <v>136</v>
      </c>
      <c r="E172" s="52" t="s">
        <v>637</v>
      </c>
      <c r="F172" s="52" t="s">
        <v>636</v>
      </c>
      <c r="G172" s="51" t="s">
        <v>635</v>
      </c>
      <c r="H172" s="50">
        <v>9</v>
      </c>
      <c r="I172" s="50">
        <v>7</v>
      </c>
      <c r="J172" s="50">
        <v>8</v>
      </c>
      <c r="K172" s="50">
        <v>21</v>
      </c>
      <c r="L172" s="53">
        <f>KotaD4_otus[[#This Row],[D4.0917]]/H$626</f>
        <v>2.0000000000000001E-4</v>
      </c>
      <c r="M172" s="53">
        <f>KotaD4_otus[[#This Row],[D4.1016]]/I$626</f>
        <v>1.5555555555555556E-4</v>
      </c>
      <c r="N172" s="53">
        <f>KotaD4_otus[[#This Row],[D4.1030]]/J$626</f>
        <v>1.7777777777777779E-4</v>
      </c>
      <c r="O172" s="53">
        <f>KotaD4_otus[[#This Row],[D4.1016]]/K$626</f>
        <v>1.5555555555555556E-4</v>
      </c>
    </row>
    <row r="173" spans="1:15" x14ac:dyDescent="0.35">
      <c r="A173" s="52">
        <v>575</v>
      </c>
      <c r="B173" s="52" t="s">
        <v>88</v>
      </c>
      <c r="C173" s="52" t="s">
        <v>114</v>
      </c>
      <c r="D173" s="52" t="s">
        <v>136</v>
      </c>
      <c r="E173" s="52" t="s">
        <v>637</v>
      </c>
      <c r="F173" s="52" t="s">
        <v>636</v>
      </c>
      <c r="G173" s="51" t="s">
        <v>635</v>
      </c>
      <c r="H173" s="50">
        <v>2</v>
      </c>
      <c r="I173" s="50">
        <v>8</v>
      </c>
      <c r="J173" s="50">
        <v>9</v>
      </c>
      <c r="K173" s="50">
        <v>21</v>
      </c>
      <c r="L173" s="53">
        <f>KotaD4_otus[[#This Row],[D4.0917]]/H$626</f>
        <v>4.4444444444444447E-5</v>
      </c>
      <c r="M173" s="53">
        <f>KotaD4_otus[[#This Row],[D4.1016]]/I$626</f>
        <v>1.7777777777777779E-4</v>
      </c>
      <c r="N173" s="53">
        <f>KotaD4_otus[[#This Row],[D4.1030]]/J$626</f>
        <v>2.0000000000000001E-4</v>
      </c>
      <c r="O173" s="53">
        <f>KotaD4_otus[[#This Row],[D4.1016]]/K$626</f>
        <v>1.7777777777777779E-4</v>
      </c>
    </row>
    <row r="174" spans="1:15" x14ac:dyDescent="0.35">
      <c r="A174" s="52">
        <v>376</v>
      </c>
      <c r="B174" s="52" t="s">
        <v>88</v>
      </c>
      <c r="C174" s="52" t="s">
        <v>114</v>
      </c>
      <c r="D174" s="52" t="s">
        <v>136</v>
      </c>
      <c r="E174" s="52" t="s">
        <v>637</v>
      </c>
      <c r="F174" s="52" t="s">
        <v>636</v>
      </c>
      <c r="G174" s="51" t="s">
        <v>635</v>
      </c>
      <c r="H174" s="50">
        <v>22</v>
      </c>
      <c r="I174" s="50">
        <v>4</v>
      </c>
      <c r="J174" s="50">
        <v>6</v>
      </c>
      <c r="K174" s="50">
        <v>11</v>
      </c>
      <c r="L174" s="53">
        <f>KotaD4_otus[[#This Row],[D4.0917]]/H$626</f>
        <v>4.8888888888888886E-4</v>
      </c>
      <c r="M174" s="53">
        <f>KotaD4_otus[[#This Row],[D4.1016]]/I$626</f>
        <v>8.8888888888888893E-5</v>
      </c>
      <c r="N174" s="53">
        <f>KotaD4_otus[[#This Row],[D4.1030]]/J$626</f>
        <v>1.3333333333333334E-4</v>
      </c>
      <c r="O174" s="53">
        <f>KotaD4_otus[[#This Row],[D4.1016]]/K$626</f>
        <v>8.8888888888888893E-5</v>
      </c>
    </row>
    <row r="175" spans="1:15" x14ac:dyDescent="0.35">
      <c r="A175" s="52">
        <v>210</v>
      </c>
      <c r="B175" s="52" t="s">
        <v>88</v>
      </c>
      <c r="C175" s="52" t="s">
        <v>114</v>
      </c>
      <c r="D175" s="52" t="s">
        <v>136</v>
      </c>
      <c r="E175" s="52" t="s">
        <v>637</v>
      </c>
      <c r="F175" s="52" t="s">
        <v>636</v>
      </c>
      <c r="G175" s="51" t="s">
        <v>635</v>
      </c>
      <c r="H175" s="50">
        <v>25</v>
      </c>
      <c r="I175" s="50">
        <v>10</v>
      </c>
      <c r="J175" s="50">
        <v>43</v>
      </c>
      <c r="K175" s="50">
        <v>8</v>
      </c>
      <c r="L175" s="53">
        <f>KotaD4_otus[[#This Row],[D4.0917]]/H$626</f>
        <v>5.5555555555555556E-4</v>
      </c>
      <c r="M175" s="53">
        <f>KotaD4_otus[[#This Row],[D4.1016]]/I$626</f>
        <v>2.2222222222222223E-4</v>
      </c>
      <c r="N175" s="53">
        <f>KotaD4_otus[[#This Row],[D4.1030]]/J$626</f>
        <v>9.5555555555555552E-4</v>
      </c>
      <c r="O175" s="53">
        <f>KotaD4_otus[[#This Row],[D4.1016]]/K$626</f>
        <v>2.2222222222222223E-4</v>
      </c>
    </row>
    <row r="176" spans="1:15" x14ac:dyDescent="0.35">
      <c r="A176" s="52">
        <v>482</v>
      </c>
      <c r="B176" s="52" t="s">
        <v>88</v>
      </c>
      <c r="C176" s="52" t="s">
        <v>114</v>
      </c>
      <c r="D176" s="52" t="s">
        <v>136</v>
      </c>
      <c r="E176" s="52" t="s">
        <v>637</v>
      </c>
      <c r="F176" s="52" t="s">
        <v>636</v>
      </c>
      <c r="G176" s="51" t="s">
        <v>635</v>
      </c>
      <c r="H176" s="50">
        <v>7</v>
      </c>
      <c r="I176" s="50">
        <v>6</v>
      </c>
      <c r="J176" s="50">
        <v>6</v>
      </c>
      <c r="K176" s="50">
        <v>7</v>
      </c>
      <c r="L176" s="53">
        <f>KotaD4_otus[[#This Row],[D4.0917]]/H$626</f>
        <v>1.5555555555555556E-4</v>
      </c>
      <c r="M176" s="53">
        <f>KotaD4_otus[[#This Row],[D4.1016]]/I$626</f>
        <v>1.3333333333333334E-4</v>
      </c>
      <c r="N176" s="53">
        <f>KotaD4_otus[[#This Row],[D4.1030]]/J$626</f>
        <v>1.3333333333333334E-4</v>
      </c>
      <c r="O176" s="53">
        <f>KotaD4_otus[[#This Row],[D4.1016]]/K$626</f>
        <v>1.3333333333333334E-4</v>
      </c>
    </row>
    <row r="177" spans="1:15" x14ac:dyDescent="0.35">
      <c r="A177" s="52">
        <v>523</v>
      </c>
      <c r="B177" s="52" t="s">
        <v>88</v>
      </c>
      <c r="C177" s="52" t="s">
        <v>114</v>
      </c>
      <c r="D177" s="52" t="s">
        <v>136</v>
      </c>
      <c r="E177" s="52" t="s">
        <v>637</v>
      </c>
      <c r="F177" s="52" t="s">
        <v>636</v>
      </c>
      <c r="G177" s="51" t="s">
        <v>635</v>
      </c>
      <c r="H177" s="50">
        <v>3</v>
      </c>
      <c r="I177" s="50">
        <v>4</v>
      </c>
      <c r="J177" s="50">
        <v>3</v>
      </c>
      <c r="K177" s="50">
        <v>7</v>
      </c>
      <c r="L177" s="53">
        <f>KotaD4_otus[[#This Row],[D4.0917]]/H$626</f>
        <v>6.666666666666667E-5</v>
      </c>
      <c r="M177" s="53">
        <f>KotaD4_otus[[#This Row],[D4.1016]]/I$626</f>
        <v>8.8888888888888893E-5</v>
      </c>
      <c r="N177" s="53">
        <f>KotaD4_otus[[#This Row],[D4.1030]]/J$626</f>
        <v>6.666666666666667E-5</v>
      </c>
      <c r="O177" s="53">
        <f>KotaD4_otus[[#This Row],[D4.1016]]/K$626</f>
        <v>8.8888888888888893E-5</v>
      </c>
    </row>
    <row r="178" spans="1:15" x14ac:dyDescent="0.35">
      <c r="A178" s="52">
        <v>492</v>
      </c>
      <c r="B178" s="52" t="s">
        <v>88</v>
      </c>
      <c r="C178" s="52" t="s">
        <v>114</v>
      </c>
      <c r="D178" s="52" t="s">
        <v>136</v>
      </c>
      <c r="E178" s="52" t="s">
        <v>637</v>
      </c>
      <c r="F178" s="52" t="s">
        <v>636</v>
      </c>
      <c r="G178" s="51" t="s">
        <v>635</v>
      </c>
      <c r="H178" s="50">
        <v>1</v>
      </c>
      <c r="I178" s="50">
        <v>8</v>
      </c>
      <c r="J178" s="50">
        <v>13</v>
      </c>
      <c r="K178" s="50">
        <v>1</v>
      </c>
      <c r="L178" s="53">
        <f>KotaD4_otus[[#This Row],[D4.0917]]/H$626</f>
        <v>2.2222222222222223E-5</v>
      </c>
      <c r="M178" s="53">
        <f>KotaD4_otus[[#This Row],[D4.1016]]/I$626</f>
        <v>1.7777777777777779E-4</v>
      </c>
      <c r="N178" s="53">
        <f>KotaD4_otus[[#This Row],[D4.1030]]/J$626</f>
        <v>2.8888888888888888E-4</v>
      </c>
      <c r="O178" s="53">
        <f>KotaD4_otus[[#This Row],[D4.1016]]/K$626</f>
        <v>1.7777777777777779E-4</v>
      </c>
    </row>
    <row r="179" spans="1:15" x14ac:dyDescent="0.35">
      <c r="A179" s="52">
        <v>122</v>
      </c>
      <c r="B179" s="52" t="s">
        <v>88</v>
      </c>
      <c r="C179" s="52" t="s">
        <v>268</v>
      </c>
      <c r="D179" s="52" t="s">
        <v>267</v>
      </c>
      <c r="E179" s="52" t="s">
        <v>266</v>
      </c>
      <c r="F179" s="52" t="s">
        <v>265</v>
      </c>
      <c r="G179" s="51" t="s">
        <v>634</v>
      </c>
      <c r="H179" s="50">
        <v>48</v>
      </c>
      <c r="I179" s="50">
        <v>97</v>
      </c>
      <c r="J179" s="50">
        <v>59</v>
      </c>
      <c r="K179" s="50">
        <v>34</v>
      </c>
      <c r="L179" s="53">
        <f>KotaD4_otus[[#This Row],[D4.0917]]/H$626</f>
        <v>1.0666666666666667E-3</v>
      </c>
      <c r="M179" s="53">
        <f>KotaD4_otus[[#This Row],[D4.1016]]/I$626</f>
        <v>2.1555555555555555E-3</v>
      </c>
      <c r="N179" s="53">
        <f>KotaD4_otus[[#This Row],[D4.1030]]/J$626</f>
        <v>1.3111111111111112E-3</v>
      </c>
      <c r="O179" s="53">
        <f>KotaD4_otus[[#This Row],[D4.1016]]/K$626</f>
        <v>2.1555555555555555E-3</v>
      </c>
    </row>
    <row r="180" spans="1:15" x14ac:dyDescent="0.35">
      <c r="A180" s="52">
        <v>622</v>
      </c>
      <c r="B180" s="52" t="s">
        <v>88</v>
      </c>
      <c r="C180" s="52" t="s">
        <v>268</v>
      </c>
      <c r="D180" s="52" t="s">
        <v>267</v>
      </c>
      <c r="E180" s="52" t="s">
        <v>266</v>
      </c>
      <c r="F180" s="52" t="s">
        <v>265</v>
      </c>
      <c r="G180" s="51" t="s">
        <v>634</v>
      </c>
      <c r="H180" s="50">
        <v>6</v>
      </c>
      <c r="I180" s="50">
        <v>12</v>
      </c>
      <c r="J180" s="50">
        <v>2</v>
      </c>
      <c r="K180" s="50">
        <v>3</v>
      </c>
      <c r="L180" s="53">
        <f>KotaD4_otus[[#This Row],[D4.0917]]/H$626</f>
        <v>1.3333333333333334E-4</v>
      </c>
      <c r="M180" s="53">
        <f>KotaD4_otus[[#This Row],[D4.1016]]/I$626</f>
        <v>2.6666666666666668E-4</v>
      </c>
      <c r="N180" s="53">
        <f>KotaD4_otus[[#This Row],[D4.1030]]/J$626</f>
        <v>4.4444444444444447E-5</v>
      </c>
      <c r="O180" s="53">
        <f>KotaD4_otus[[#This Row],[D4.1016]]/K$626</f>
        <v>2.6666666666666668E-4</v>
      </c>
    </row>
    <row r="181" spans="1:15" x14ac:dyDescent="0.35">
      <c r="A181" s="52">
        <v>366</v>
      </c>
      <c r="B181" s="52" t="s">
        <v>88</v>
      </c>
      <c r="C181" s="52" t="s">
        <v>114</v>
      </c>
      <c r="D181" s="52" t="s">
        <v>136</v>
      </c>
      <c r="E181" s="52" t="s">
        <v>637</v>
      </c>
      <c r="F181" s="52" t="s">
        <v>1220</v>
      </c>
      <c r="G181" s="51" t="s">
        <v>1221</v>
      </c>
      <c r="H181" s="50">
        <v>5</v>
      </c>
      <c r="I181" s="50">
        <v>13</v>
      </c>
      <c r="J181" s="50">
        <v>8</v>
      </c>
      <c r="K181" s="50">
        <v>12</v>
      </c>
      <c r="L181" s="53">
        <f>KotaD4_otus[[#This Row],[D4.0917]]/H$626</f>
        <v>1.1111111111111112E-4</v>
      </c>
      <c r="M181" s="53">
        <f>KotaD4_otus[[#This Row],[D4.1016]]/I$626</f>
        <v>2.8888888888888888E-4</v>
      </c>
      <c r="N181" s="53">
        <f>KotaD4_otus[[#This Row],[D4.1030]]/J$626</f>
        <v>1.7777777777777779E-4</v>
      </c>
      <c r="O181" s="53">
        <f>KotaD4_otus[[#This Row],[D4.1016]]/K$626</f>
        <v>2.8888888888888888E-4</v>
      </c>
    </row>
    <row r="182" spans="1:15" x14ac:dyDescent="0.35">
      <c r="A182" s="52">
        <v>405</v>
      </c>
      <c r="B182" s="52" t="s">
        <v>88</v>
      </c>
      <c r="C182" s="52" t="s">
        <v>90</v>
      </c>
      <c r="D182" s="52" t="s">
        <v>316</v>
      </c>
      <c r="E182" s="52" t="s">
        <v>1222</v>
      </c>
      <c r="F182" s="52" t="s">
        <v>1223</v>
      </c>
      <c r="G182" s="51" t="s">
        <v>1224</v>
      </c>
      <c r="H182" s="50">
        <v>22</v>
      </c>
      <c r="I182" s="50">
        <v>2</v>
      </c>
      <c r="J182" s="50">
        <v>0</v>
      </c>
      <c r="K182" s="50">
        <v>0</v>
      </c>
      <c r="L182" s="53">
        <f>KotaD4_otus[[#This Row],[D4.0917]]/H$626</f>
        <v>4.8888888888888886E-4</v>
      </c>
      <c r="M182" s="53">
        <f>KotaD4_otus[[#This Row],[D4.1016]]/I$626</f>
        <v>4.4444444444444447E-5</v>
      </c>
      <c r="N182" s="53">
        <f>KotaD4_otus[[#This Row],[D4.1030]]/J$626</f>
        <v>0</v>
      </c>
      <c r="O182" s="53">
        <f>KotaD4_otus[[#This Row],[D4.1016]]/K$626</f>
        <v>4.4444444444444447E-5</v>
      </c>
    </row>
    <row r="183" spans="1:15" x14ac:dyDescent="0.35">
      <c r="A183" s="52">
        <v>127</v>
      </c>
      <c r="B183" s="52" t="s">
        <v>88</v>
      </c>
      <c r="C183" s="52" t="s">
        <v>1225</v>
      </c>
      <c r="D183" s="52" t="s">
        <v>1226</v>
      </c>
      <c r="E183" s="52" t="s">
        <v>1227</v>
      </c>
      <c r="F183" s="52" t="s">
        <v>1228</v>
      </c>
      <c r="G183" s="51" t="s">
        <v>1229</v>
      </c>
      <c r="H183" s="50">
        <v>34</v>
      </c>
      <c r="I183" s="50">
        <v>34</v>
      </c>
      <c r="J183" s="50">
        <v>55</v>
      </c>
      <c r="K183" s="50">
        <v>52</v>
      </c>
      <c r="L183" s="53">
        <f>KotaD4_otus[[#This Row],[D4.0917]]/H$626</f>
        <v>7.5555555555555554E-4</v>
      </c>
      <c r="M183" s="53">
        <f>KotaD4_otus[[#This Row],[D4.1016]]/I$626</f>
        <v>7.5555555555555554E-4</v>
      </c>
      <c r="N183" s="53">
        <f>KotaD4_otus[[#This Row],[D4.1030]]/J$626</f>
        <v>1.2222222222222222E-3</v>
      </c>
      <c r="O183" s="53">
        <f>KotaD4_otus[[#This Row],[D4.1016]]/K$626</f>
        <v>7.5555555555555554E-4</v>
      </c>
    </row>
    <row r="184" spans="1:15" x14ac:dyDescent="0.35">
      <c r="A184" s="52">
        <v>184</v>
      </c>
      <c r="B184" s="52" t="s">
        <v>88</v>
      </c>
      <c r="C184" s="52" t="s">
        <v>1230</v>
      </c>
      <c r="D184" s="52" t="s">
        <v>1231</v>
      </c>
      <c r="E184" s="52" t="s">
        <v>1232</v>
      </c>
      <c r="F184" s="52" t="s">
        <v>1233</v>
      </c>
      <c r="G184" s="51" t="s">
        <v>1234</v>
      </c>
      <c r="H184" s="50">
        <v>39</v>
      </c>
      <c r="I184" s="50">
        <v>23</v>
      </c>
      <c r="J184" s="50">
        <v>31</v>
      </c>
      <c r="K184" s="50">
        <v>13</v>
      </c>
      <c r="L184" s="53">
        <f>KotaD4_otus[[#This Row],[D4.0917]]/H$626</f>
        <v>8.6666666666666663E-4</v>
      </c>
      <c r="M184" s="53">
        <f>KotaD4_otus[[#This Row],[D4.1016]]/I$626</f>
        <v>5.1111111111111116E-4</v>
      </c>
      <c r="N184" s="53">
        <f>KotaD4_otus[[#This Row],[D4.1030]]/J$626</f>
        <v>6.8888888888888884E-4</v>
      </c>
      <c r="O184" s="53">
        <f>KotaD4_otus[[#This Row],[D4.1016]]/K$626</f>
        <v>5.1111111111111116E-4</v>
      </c>
    </row>
    <row r="185" spans="1:15" x14ac:dyDescent="0.35">
      <c r="A185" s="52">
        <v>203</v>
      </c>
      <c r="B185" s="52" t="s">
        <v>88</v>
      </c>
      <c r="C185" s="52" t="s">
        <v>1235</v>
      </c>
      <c r="D185" s="52" t="s">
        <v>1236</v>
      </c>
      <c r="E185" s="52" t="s">
        <v>1237</v>
      </c>
      <c r="F185" s="52" t="s">
        <v>1238</v>
      </c>
      <c r="G185" s="51" t="s">
        <v>1239</v>
      </c>
      <c r="H185" s="50">
        <v>40</v>
      </c>
      <c r="I185" s="50">
        <v>27</v>
      </c>
      <c r="J185" s="50">
        <v>16</v>
      </c>
      <c r="K185" s="50">
        <v>5</v>
      </c>
      <c r="L185" s="53">
        <f>KotaD4_otus[[#This Row],[D4.0917]]/H$626</f>
        <v>8.8888888888888893E-4</v>
      </c>
      <c r="M185" s="53">
        <f>KotaD4_otus[[#This Row],[D4.1016]]/I$626</f>
        <v>5.9999999999999995E-4</v>
      </c>
      <c r="N185" s="53">
        <f>KotaD4_otus[[#This Row],[D4.1030]]/J$626</f>
        <v>3.5555555555555557E-4</v>
      </c>
      <c r="O185" s="53">
        <f>KotaD4_otus[[#This Row],[D4.1016]]/K$626</f>
        <v>5.9999999999999995E-4</v>
      </c>
    </row>
    <row r="186" spans="1:15" x14ac:dyDescent="0.35">
      <c r="A186" s="52">
        <v>72</v>
      </c>
      <c r="B186" s="52" t="s">
        <v>88</v>
      </c>
      <c r="C186" s="52" t="s">
        <v>1240</v>
      </c>
      <c r="D186" s="52" t="s">
        <v>1241</v>
      </c>
      <c r="E186" s="52" t="s">
        <v>1242</v>
      </c>
      <c r="F186" s="52" t="s">
        <v>1243</v>
      </c>
      <c r="G186" s="51" t="s">
        <v>1244</v>
      </c>
      <c r="H186" s="50">
        <v>164</v>
      </c>
      <c r="I186" s="50">
        <v>65</v>
      </c>
      <c r="J186" s="50">
        <v>59</v>
      </c>
      <c r="K186" s="50">
        <v>39</v>
      </c>
      <c r="L186" s="53">
        <f>KotaD4_otus[[#This Row],[D4.0917]]/H$626</f>
        <v>3.6444444444444445E-3</v>
      </c>
      <c r="M186" s="53">
        <f>KotaD4_otus[[#This Row],[D4.1016]]/I$626</f>
        <v>1.4444444444444444E-3</v>
      </c>
      <c r="N186" s="53">
        <f>KotaD4_otus[[#This Row],[D4.1030]]/J$626</f>
        <v>1.3111111111111112E-3</v>
      </c>
      <c r="O186" s="53">
        <f>KotaD4_otus[[#This Row],[D4.1016]]/K$626</f>
        <v>1.4444444444444444E-3</v>
      </c>
    </row>
    <row r="187" spans="1:15" x14ac:dyDescent="0.35">
      <c r="A187" s="52">
        <v>601</v>
      </c>
      <c r="B187" s="52" t="s">
        <v>88</v>
      </c>
      <c r="C187" s="52" t="s">
        <v>1245</v>
      </c>
      <c r="D187" s="52" t="s">
        <v>1246</v>
      </c>
      <c r="E187" s="52" t="s">
        <v>1247</v>
      </c>
      <c r="F187" s="52" t="s">
        <v>1248</v>
      </c>
      <c r="G187" s="51" t="s">
        <v>1249</v>
      </c>
      <c r="H187" s="50">
        <v>9</v>
      </c>
      <c r="I187" s="50">
        <v>5</v>
      </c>
      <c r="J187" s="50">
        <v>2</v>
      </c>
      <c r="K187" s="50">
        <v>0</v>
      </c>
      <c r="L187" s="53">
        <f>KotaD4_otus[[#This Row],[D4.0917]]/H$626</f>
        <v>2.0000000000000001E-4</v>
      </c>
      <c r="M187" s="53">
        <f>KotaD4_otus[[#This Row],[D4.1016]]/I$626</f>
        <v>1.1111111111111112E-4</v>
      </c>
      <c r="N187" s="53">
        <f>KotaD4_otus[[#This Row],[D4.1030]]/J$626</f>
        <v>4.4444444444444447E-5</v>
      </c>
      <c r="O187" s="53">
        <f>KotaD4_otus[[#This Row],[D4.1016]]/K$626</f>
        <v>1.1111111111111112E-4</v>
      </c>
    </row>
    <row r="188" spans="1:15" x14ac:dyDescent="0.35">
      <c r="A188" s="52">
        <v>503</v>
      </c>
      <c r="B188" s="52" t="s">
        <v>88</v>
      </c>
      <c r="C188" s="52" t="s">
        <v>1250</v>
      </c>
      <c r="D188" s="52" t="s">
        <v>1251</v>
      </c>
      <c r="E188" s="52" t="s">
        <v>1252</v>
      </c>
      <c r="F188" s="52" t="s">
        <v>1253</v>
      </c>
      <c r="G188" s="51" t="s">
        <v>1254</v>
      </c>
      <c r="H188" s="50">
        <v>0</v>
      </c>
      <c r="I188" s="50">
        <v>4</v>
      </c>
      <c r="J188" s="50">
        <v>8</v>
      </c>
      <c r="K188" s="50">
        <v>8</v>
      </c>
      <c r="L188" s="53">
        <f>KotaD4_otus[[#This Row],[D4.0917]]/H$626</f>
        <v>0</v>
      </c>
      <c r="M188" s="53">
        <f>KotaD4_otus[[#This Row],[D4.1016]]/I$626</f>
        <v>8.8888888888888893E-5</v>
      </c>
      <c r="N188" s="53">
        <f>KotaD4_otus[[#This Row],[D4.1030]]/J$626</f>
        <v>1.7777777777777779E-4</v>
      </c>
      <c r="O188" s="53">
        <f>KotaD4_otus[[#This Row],[D4.1016]]/K$626</f>
        <v>8.8888888888888893E-5</v>
      </c>
    </row>
    <row r="189" spans="1:15" x14ac:dyDescent="0.35">
      <c r="A189" s="52">
        <v>516</v>
      </c>
      <c r="B189" s="52" t="s">
        <v>88</v>
      </c>
      <c r="C189" s="52" t="s">
        <v>97</v>
      </c>
      <c r="D189" s="52" t="s">
        <v>336</v>
      </c>
      <c r="E189" s="52" t="s">
        <v>345</v>
      </c>
      <c r="F189" s="52" t="s">
        <v>344</v>
      </c>
      <c r="G189" s="51" t="s">
        <v>1255</v>
      </c>
      <c r="H189" s="50">
        <v>19</v>
      </c>
      <c r="I189" s="50">
        <v>7</v>
      </c>
      <c r="J189" s="50">
        <v>12</v>
      </c>
      <c r="K189" s="50">
        <v>10</v>
      </c>
      <c r="L189" s="53">
        <f>KotaD4_otus[[#This Row],[D4.0917]]/H$626</f>
        <v>4.2222222222222222E-4</v>
      </c>
      <c r="M189" s="53">
        <f>KotaD4_otus[[#This Row],[D4.1016]]/I$626</f>
        <v>1.5555555555555556E-4</v>
      </c>
      <c r="N189" s="53">
        <f>KotaD4_otus[[#This Row],[D4.1030]]/J$626</f>
        <v>2.6666666666666668E-4</v>
      </c>
      <c r="O189" s="53">
        <f>KotaD4_otus[[#This Row],[D4.1016]]/K$626</f>
        <v>1.5555555555555556E-4</v>
      </c>
    </row>
    <row r="190" spans="1:15" x14ac:dyDescent="0.35">
      <c r="A190" s="52">
        <v>198</v>
      </c>
      <c r="B190" s="52" t="s">
        <v>88</v>
      </c>
      <c r="C190" s="52" t="s">
        <v>1256</v>
      </c>
      <c r="D190" s="52" t="s">
        <v>1257</v>
      </c>
      <c r="E190" s="52" t="s">
        <v>1258</v>
      </c>
      <c r="F190" s="52" t="s">
        <v>1259</v>
      </c>
      <c r="G190" s="51" t="s">
        <v>614</v>
      </c>
      <c r="H190" s="50">
        <v>33</v>
      </c>
      <c r="I190" s="50">
        <v>23</v>
      </c>
      <c r="J190" s="50">
        <v>12</v>
      </c>
      <c r="K190" s="50">
        <v>31</v>
      </c>
      <c r="L190" s="53">
        <f>KotaD4_otus[[#This Row],[D4.0917]]/H$626</f>
        <v>7.3333333333333334E-4</v>
      </c>
      <c r="M190" s="53">
        <f>KotaD4_otus[[#This Row],[D4.1016]]/I$626</f>
        <v>5.1111111111111116E-4</v>
      </c>
      <c r="N190" s="53">
        <f>KotaD4_otus[[#This Row],[D4.1030]]/J$626</f>
        <v>2.6666666666666668E-4</v>
      </c>
      <c r="O190" s="53">
        <f>KotaD4_otus[[#This Row],[D4.1016]]/K$626</f>
        <v>5.1111111111111116E-4</v>
      </c>
    </row>
    <row r="191" spans="1:15" x14ac:dyDescent="0.35">
      <c r="A191" s="52">
        <v>436</v>
      </c>
      <c r="B191" s="52" t="s">
        <v>88</v>
      </c>
      <c r="C191" s="52" t="s">
        <v>97</v>
      </c>
      <c r="D191" s="52" t="s">
        <v>96</v>
      </c>
      <c r="E191" s="52" t="s">
        <v>1260</v>
      </c>
      <c r="F191" s="52" t="s">
        <v>1261</v>
      </c>
      <c r="G191" s="51" t="s">
        <v>1262</v>
      </c>
      <c r="H191" s="50">
        <v>15</v>
      </c>
      <c r="I191" s="50">
        <v>7</v>
      </c>
      <c r="J191" s="50">
        <v>15</v>
      </c>
      <c r="K191" s="50">
        <v>1</v>
      </c>
      <c r="L191" s="53">
        <f>KotaD4_otus[[#This Row],[D4.0917]]/H$626</f>
        <v>3.3333333333333332E-4</v>
      </c>
      <c r="M191" s="53">
        <f>KotaD4_otus[[#This Row],[D4.1016]]/I$626</f>
        <v>1.5555555555555556E-4</v>
      </c>
      <c r="N191" s="53">
        <f>KotaD4_otus[[#This Row],[D4.1030]]/J$626</f>
        <v>3.3333333333333332E-4</v>
      </c>
      <c r="O191" s="53">
        <f>KotaD4_otus[[#This Row],[D4.1016]]/K$626</f>
        <v>1.5555555555555556E-4</v>
      </c>
    </row>
    <row r="192" spans="1:15" x14ac:dyDescent="0.35">
      <c r="A192" s="52">
        <v>286</v>
      </c>
      <c r="B192" s="52" t="s">
        <v>88</v>
      </c>
      <c r="C192" s="52" t="s">
        <v>90</v>
      </c>
      <c r="D192" s="52" t="s">
        <v>316</v>
      </c>
      <c r="E192" s="52" t="s">
        <v>613</v>
      </c>
      <c r="F192" s="52" t="s">
        <v>612</v>
      </c>
      <c r="G192" s="51" t="s">
        <v>1263</v>
      </c>
      <c r="H192" s="50">
        <v>7</v>
      </c>
      <c r="I192" s="50">
        <v>17</v>
      </c>
      <c r="J192" s="50">
        <v>23</v>
      </c>
      <c r="K192" s="50">
        <v>12</v>
      </c>
      <c r="L192" s="53">
        <f>KotaD4_otus[[#This Row],[D4.0917]]/H$626</f>
        <v>1.5555555555555556E-4</v>
      </c>
      <c r="M192" s="53">
        <f>KotaD4_otus[[#This Row],[D4.1016]]/I$626</f>
        <v>3.7777777777777777E-4</v>
      </c>
      <c r="N192" s="53">
        <f>KotaD4_otus[[#This Row],[D4.1030]]/J$626</f>
        <v>5.1111111111111116E-4</v>
      </c>
      <c r="O192" s="53">
        <f>KotaD4_otus[[#This Row],[D4.1016]]/K$626</f>
        <v>3.7777777777777777E-4</v>
      </c>
    </row>
    <row r="193" spans="1:15" x14ac:dyDescent="0.35">
      <c r="A193" s="52">
        <v>215</v>
      </c>
      <c r="B193" s="52" t="s">
        <v>88</v>
      </c>
      <c r="C193" s="52" t="s">
        <v>90</v>
      </c>
      <c r="D193" s="52" t="s">
        <v>316</v>
      </c>
      <c r="E193" s="52" t="s">
        <v>382</v>
      </c>
      <c r="F193" s="52" t="s">
        <v>1264</v>
      </c>
      <c r="G193" s="51" t="s">
        <v>1265</v>
      </c>
      <c r="H193" s="50">
        <v>18</v>
      </c>
      <c r="I193" s="50">
        <v>18</v>
      </c>
      <c r="J193" s="50">
        <v>20</v>
      </c>
      <c r="K193" s="50">
        <v>23</v>
      </c>
      <c r="L193" s="53">
        <f>KotaD4_otus[[#This Row],[D4.0917]]/H$626</f>
        <v>4.0000000000000002E-4</v>
      </c>
      <c r="M193" s="53">
        <f>KotaD4_otus[[#This Row],[D4.1016]]/I$626</f>
        <v>4.0000000000000002E-4</v>
      </c>
      <c r="N193" s="53">
        <f>KotaD4_otus[[#This Row],[D4.1030]]/J$626</f>
        <v>4.4444444444444447E-4</v>
      </c>
      <c r="O193" s="53">
        <f>KotaD4_otus[[#This Row],[D4.1016]]/K$626</f>
        <v>4.0000000000000002E-4</v>
      </c>
    </row>
    <row r="194" spans="1:15" x14ac:dyDescent="0.35">
      <c r="A194" s="52">
        <v>88</v>
      </c>
      <c r="B194" s="52" t="s">
        <v>88</v>
      </c>
      <c r="C194" s="52" t="s">
        <v>90</v>
      </c>
      <c r="D194" s="52" t="s">
        <v>316</v>
      </c>
      <c r="E194" s="52" t="s">
        <v>382</v>
      </c>
      <c r="F194" s="52" t="s">
        <v>607</v>
      </c>
      <c r="G194" s="51" t="s">
        <v>606</v>
      </c>
      <c r="H194" s="50">
        <v>107</v>
      </c>
      <c r="I194" s="50">
        <v>60</v>
      </c>
      <c r="J194" s="50">
        <v>58</v>
      </c>
      <c r="K194" s="50">
        <v>88</v>
      </c>
      <c r="L194" s="53">
        <f>KotaD4_otus[[#This Row],[D4.0917]]/H$626</f>
        <v>2.3777777777777777E-3</v>
      </c>
      <c r="M194" s="53">
        <f>KotaD4_otus[[#This Row],[D4.1016]]/I$626</f>
        <v>1.3333333333333333E-3</v>
      </c>
      <c r="N194" s="53">
        <f>KotaD4_otus[[#This Row],[D4.1030]]/J$626</f>
        <v>1.2888888888888889E-3</v>
      </c>
      <c r="O194" s="53">
        <f>KotaD4_otus[[#This Row],[D4.1016]]/K$626</f>
        <v>1.3333333333333333E-3</v>
      </c>
    </row>
    <row r="195" spans="1:15" x14ac:dyDescent="0.35">
      <c r="A195" s="52">
        <v>93</v>
      </c>
      <c r="B195" s="52" t="s">
        <v>88</v>
      </c>
      <c r="C195" s="52" t="s">
        <v>97</v>
      </c>
      <c r="D195" s="52" t="s">
        <v>336</v>
      </c>
      <c r="E195" s="52" t="s">
        <v>935</v>
      </c>
      <c r="F195" s="52" t="s">
        <v>936</v>
      </c>
      <c r="G195" s="51" t="s">
        <v>1266</v>
      </c>
      <c r="H195" s="50">
        <v>71</v>
      </c>
      <c r="I195" s="50">
        <v>83</v>
      </c>
      <c r="J195" s="50">
        <v>45</v>
      </c>
      <c r="K195" s="50">
        <v>127</v>
      </c>
      <c r="L195" s="53">
        <f>KotaD4_otus[[#This Row],[D4.0917]]/H$626</f>
        <v>1.5777777777777778E-3</v>
      </c>
      <c r="M195" s="53">
        <f>KotaD4_otus[[#This Row],[D4.1016]]/I$626</f>
        <v>1.8444444444444443E-3</v>
      </c>
      <c r="N195" s="53">
        <f>KotaD4_otus[[#This Row],[D4.1030]]/J$626</f>
        <v>1E-3</v>
      </c>
      <c r="O195" s="53">
        <f>KotaD4_otus[[#This Row],[D4.1016]]/K$626</f>
        <v>1.8444444444444443E-3</v>
      </c>
    </row>
    <row r="196" spans="1:15" x14ac:dyDescent="0.35">
      <c r="A196" s="52">
        <v>264</v>
      </c>
      <c r="B196" s="52" t="s">
        <v>88</v>
      </c>
      <c r="C196" s="52" t="s">
        <v>97</v>
      </c>
      <c r="D196" s="52" t="s">
        <v>336</v>
      </c>
      <c r="E196" s="52" t="s">
        <v>1267</v>
      </c>
      <c r="F196" s="52" t="s">
        <v>1268</v>
      </c>
      <c r="G196" s="51" t="s">
        <v>1269</v>
      </c>
      <c r="H196" s="50">
        <v>11</v>
      </c>
      <c r="I196" s="50">
        <v>10</v>
      </c>
      <c r="J196" s="50">
        <v>13</v>
      </c>
      <c r="K196" s="50">
        <v>31</v>
      </c>
      <c r="L196" s="53">
        <f>KotaD4_otus[[#This Row],[D4.0917]]/H$626</f>
        <v>2.4444444444444443E-4</v>
      </c>
      <c r="M196" s="53">
        <f>KotaD4_otus[[#This Row],[D4.1016]]/I$626</f>
        <v>2.2222222222222223E-4</v>
      </c>
      <c r="N196" s="53">
        <f>KotaD4_otus[[#This Row],[D4.1030]]/J$626</f>
        <v>2.8888888888888888E-4</v>
      </c>
      <c r="O196" s="53">
        <f>KotaD4_otus[[#This Row],[D4.1016]]/K$626</f>
        <v>2.2222222222222223E-4</v>
      </c>
    </row>
    <row r="197" spans="1:15" x14ac:dyDescent="0.35">
      <c r="A197" s="52">
        <v>605</v>
      </c>
      <c r="B197" s="52" t="s">
        <v>88</v>
      </c>
      <c r="C197" s="52" t="s">
        <v>97</v>
      </c>
      <c r="D197" s="52" t="s">
        <v>261</v>
      </c>
      <c r="E197" s="52" t="s">
        <v>260</v>
      </c>
      <c r="F197" s="52" t="s">
        <v>263</v>
      </c>
      <c r="G197" s="51" t="s">
        <v>1270</v>
      </c>
      <c r="H197" s="50">
        <v>5</v>
      </c>
      <c r="I197" s="50">
        <v>6</v>
      </c>
      <c r="J197" s="50">
        <v>3</v>
      </c>
      <c r="K197" s="50">
        <v>4</v>
      </c>
      <c r="L197" s="53">
        <f>KotaD4_otus[[#This Row],[D4.0917]]/H$626</f>
        <v>1.1111111111111112E-4</v>
      </c>
      <c r="M197" s="53">
        <f>KotaD4_otus[[#This Row],[D4.1016]]/I$626</f>
        <v>1.3333333333333334E-4</v>
      </c>
      <c r="N197" s="53">
        <f>KotaD4_otus[[#This Row],[D4.1030]]/J$626</f>
        <v>6.666666666666667E-5</v>
      </c>
      <c r="O197" s="53">
        <f>KotaD4_otus[[#This Row],[D4.1016]]/K$626</f>
        <v>1.3333333333333334E-4</v>
      </c>
    </row>
    <row r="198" spans="1:15" x14ac:dyDescent="0.35">
      <c r="A198" s="52">
        <v>484</v>
      </c>
      <c r="B198" s="52" t="s">
        <v>88</v>
      </c>
      <c r="C198" s="52" t="s">
        <v>97</v>
      </c>
      <c r="D198" s="52" t="s">
        <v>261</v>
      </c>
      <c r="E198" s="52" t="s">
        <v>260</v>
      </c>
      <c r="F198" s="52" t="s">
        <v>263</v>
      </c>
      <c r="G198" s="51" t="s">
        <v>1271</v>
      </c>
      <c r="H198" s="50">
        <v>11</v>
      </c>
      <c r="I198" s="50">
        <v>7</v>
      </c>
      <c r="J198" s="50">
        <v>9</v>
      </c>
      <c r="K198" s="50">
        <v>6</v>
      </c>
      <c r="L198" s="53">
        <f>KotaD4_otus[[#This Row],[D4.0917]]/H$626</f>
        <v>2.4444444444444443E-4</v>
      </c>
      <c r="M198" s="53">
        <f>KotaD4_otus[[#This Row],[D4.1016]]/I$626</f>
        <v>1.5555555555555556E-4</v>
      </c>
      <c r="N198" s="53">
        <f>KotaD4_otus[[#This Row],[D4.1030]]/J$626</f>
        <v>2.0000000000000001E-4</v>
      </c>
      <c r="O198" s="53">
        <f>KotaD4_otus[[#This Row],[D4.1016]]/K$626</f>
        <v>1.5555555555555556E-4</v>
      </c>
    </row>
    <row r="199" spans="1:15" x14ac:dyDescent="0.35">
      <c r="A199" s="52">
        <v>356</v>
      </c>
      <c r="B199" s="52" t="s">
        <v>88</v>
      </c>
      <c r="C199" s="52" t="s">
        <v>285</v>
      </c>
      <c r="D199" s="52" t="s">
        <v>284</v>
      </c>
      <c r="E199" s="52" t="s">
        <v>283</v>
      </c>
      <c r="F199" s="52" t="s">
        <v>296</v>
      </c>
      <c r="G199" s="51" t="s">
        <v>1272</v>
      </c>
      <c r="H199" s="50">
        <v>42</v>
      </c>
      <c r="I199" s="50">
        <v>0</v>
      </c>
      <c r="J199" s="50">
        <v>0</v>
      </c>
      <c r="K199" s="50">
        <v>0</v>
      </c>
      <c r="L199" s="53">
        <f>KotaD4_otus[[#This Row],[D4.0917]]/H$626</f>
        <v>9.3333333333333332E-4</v>
      </c>
      <c r="M199" s="53">
        <f>KotaD4_otus[[#This Row],[D4.1016]]/I$626</f>
        <v>0</v>
      </c>
      <c r="N199" s="53">
        <f>KotaD4_otus[[#This Row],[D4.1030]]/J$626</f>
        <v>0</v>
      </c>
      <c r="O199" s="53">
        <f>KotaD4_otus[[#This Row],[D4.1016]]/K$626</f>
        <v>0</v>
      </c>
    </row>
    <row r="200" spans="1:15" x14ac:dyDescent="0.35">
      <c r="A200" s="52">
        <v>377</v>
      </c>
      <c r="B200" s="52" t="s">
        <v>88</v>
      </c>
      <c r="C200" s="52" t="s">
        <v>285</v>
      </c>
      <c r="D200" s="52" t="s">
        <v>284</v>
      </c>
      <c r="E200" s="52" t="s">
        <v>283</v>
      </c>
      <c r="F200" s="52" t="s">
        <v>601</v>
      </c>
      <c r="G200" s="51" t="s">
        <v>1273</v>
      </c>
      <c r="H200" s="50">
        <v>2</v>
      </c>
      <c r="I200" s="50">
        <v>33</v>
      </c>
      <c r="J200" s="50">
        <v>10</v>
      </c>
      <c r="K200" s="50">
        <v>0</v>
      </c>
      <c r="L200" s="53">
        <f>KotaD4_otus[[#This Row],[D4.0917]]/H$626</f>
        <v>4.4444444444444447E-5</v>
      </c>
      <c r="M200" s="53">
        <f>KotaD4_otus[[#This Row],[D4.1016]]/I$626</f>
        <v>7.3333333333333334E-4</v>
      </c>
      <c r="N200" s="53">
        <f>KotaD4_otus[[#This Row],[D4.1030]]/J$626</f>
        <v>2.2222222222222223E-4</v>
      </c>
      <c r="O200" s="53">
        <f>KotaD4_otus[[#This Row],[D4.1016]]/K$626</f>
        <v>7.3333333333333334E-4</v>
      </c>
    </row>
    <row r="201" spans="1:15" x14ac:dyDescent="0.35">
      <c r="A201" s="52">
        <v>194</v>
      </c>
      <c r="B201" s="52" t="s">
        <v>88</v>
      </c>
      <c r="C201" s="52" t="s">
        <v>285</v>
      </c>
      <c r="D201" s="52" t="s">
        <v>284</v>
      </c>
      <c r="E201" s="52" t="s">
        <v>283</v>
      </c>
      <c r="F201" s="52" t="s">
        <v>296</v>
      </c>
      <c r="G201" s="51" t="s">
        <v>1274</v>
      </c>
      <c r="H201" s="50">
        <v>3</v>
      </c>
      <c r="I201" s="50">
        <v>59</v>
      </c>
      <c r="J201" s="50">
        <v>13</v>
      </c>
      <c r="K201" s="50">
        <v>0</v>
      </c>
      <c r="L201" s="53">
        <f>KotaD4_otus[[#This Row],[D4.0917]]/H$626</f>
        <v>6.666666666666667E-5</v>
      </c>
      <c r="M201" s="53">
        <f>KotaD4_otus[[#This Row],[D4.1016]]/I$626</f>
        <v>1.3111111111111112E-3</v>
      </c>
      <c r="N201" s="53">
        <f>KotaD4_otus[[#This Row],[D4.1030]]/J$626</f>
        <v>2.8888888888888888E-4</v>
      </c>
      <c r="O201" s="53">
        <f>KotaD4_otus[[#This Row],[D4.1016]]/K$626</f>
        <v>1.3111111111111112E-3</v>
      </c>
    </row>
    <row r="202" spans="1:15" x14ac:dyDescent="0.35">
      <c r="A202" s="52">
        <v>402</v>
      </c>
      <c r="B202" s="52" t="s">
        <v>88</v>
      </c>
      <c r="C202" s="52" t="s">
        <v>285</v>
      </c>
      <c r="D202" s="52" t="s">
        <v>284</v>
      </c>
      <c r="E202" s="52" t="s">
        <v>283</v>
      </c>
      <c r="F202" s="52" t="s">
        <v>296</v>
      </c>
      <c r="G202" s="51" t="s">
        <v>1275</v>
      </c>
      <c r="H202" s="50">
        <v>1</v>
      </c>
      <c r="I202" s="50">
        <v>23</v>
      </c>
      <c r="J202" s="50">
        <v>2</v>
      </c>
      <c r="K202" s="50">
        <v>1</v>
      </c>
      <c r="L202" s="53">
        <f>KotaD4_otus[[#This Row],[D4.0917]]/H$626</f>
        <v>2.2222222222222223E-5</v>
      </c>
      <c r="M202" s="53">
        <f>KotaD4_otus[[#This Row],[D4.1016]]/I$626</f>
        <v>5.1111111111111116E-4</v>
      </c>
      <c r="N202" s="53">
        <f>KotaD4_otus[[#This Row],[D4.1030]]/J$626</f>
        <v>4.4444444444444447E-5</v>
      </c>
      <c r="O202" s="53">
        <f>KotaD4_otus[[#This Row],[D4.1016]]/K$626</f>
        <v>5.1111111111111116E-4</v>
      </c>
    </row>
    <row r="203" spans="1:15" x14ac:dyDescent="0.35">
      <c r="A203" s="52">
        <v>152</v>
      </c>
      <c r="B203" s="52" t="s">
        <v>88</v>
      </c>
      <c r="C203" s="52" t="s">
        <v>285</v>
      </c>
      <c r="D203" s="52" t="s">
        <v>284</v>
      </c>
      <c r="E203" s="52" t="s">
        <v>283</v>
      </c>
      <c r="F203" s="52" t="s">
        <v>296</v>
      </c>
      <c r="G203" s="51" t="s">
        <v>1276</v>
      </c>
      <c r="H203" s="50">
        <v>7</v>
      </c>
      <c r="I203" s="50">
        <v>57</v>
      </c>
      <c r="J203" s="50">
        <v>30</v>
      </c>
      <c r="K203" s="50">
        <v>39</v>
      </c>
      <c r="L203" s="53">
        <f>KotaD4_otus[[#This Row],[D4.0917]]/H$626</f>
        <v>1.5555555555555556E-4</v>
      </c>
      <c r="M203" s="53">
        <f>KotaD4_otus[[#This Row],[D4.1016]]/I$626</f>
        <v>1.2666666666666666E-3</v>
      </c>
      <c r="N203" s="53">
        <f>KotaD4_otus[[#This Row],[D4.1030]]/J$626</f>
        <v>6.6666666666666664E-4</v>
      </c>
      <c r="O203" s="53">
        <f>KotaD4_otus[[#This Row],[D4.1016]]/K$626</f>
        <v>1.2666666666666666E-3</v>
      </c>
    </row>
    <row r="204" spans="1:15" x14ac:dyDescent="0.35">
      <c r="A204" s="52">
        <v>188</v>
      </c>
      <c r="B204" s="52" t="s">
        <v>88</v>
      </c>
      <c r="C204" s="52" t="s">
        <v>285</v>
      </c>
      <c r="D204" s="52" t="s">
        <v>284</v>
      </c>
      <c r="E204" s="52" t="s">
        <v>283</v>
      </c>
      <c r="F204" s="52" t="s">
        <v>296</v>
      </c>
      <c r="G204" s="51" t="s">
        <v>1276</v>
      </c>
      <c r="H204" s="50">
        <v>5</v>
      </c>
      <c r="I204" s="50">
        <v>69</v>
      </c>
      <c r="J204" s="50">
        <v>19</v>
      </c>
      <c r="K204" s="50">
        <v>24</v>
      </c>
      <c r="L204" s="53">
        <f>KotaD4_otus[[#This Row],[D4.0917]]/H$626</f>
        <v>1.1111111111111112E-4</v>
      </c>
      <c r="M204" s="53">
        <f>KotaD4_otus[[#This Row],[D4.1016]]/I$626</f>
        <v>1.5333333333333334E-3</v>
      </c>
      <c r="N204" s="53">
        <f>KotaD4_otus[[#This Row],[D4.1030]]/J$626</f>
        <v>4.2222222222222222E-4</v>
      </c>
      <c r="O204" s="53">
        <f>KotaD4_otus[[#This Row],[D4.1016]]/K$626</f>
        <v>1.5333333333333334E-3</v>
      </c>
    </row>
    <row r="205" spans="1:15" x14ac:dyDescent="0.35">
      <c r="A205" s="52">
        <v>197</v>
      </c>
      <c r="B205" s="52" t="s">
        <v>88</v>
      </c>
      <c r="C205" s="52" t="s">
        <v>285</v>
      </c>
      <c r="D205" s="52" t="s">
        <v>386</v>
      </c>
      <c r="E205" s="52" t="s">
        <v>597</v>
      </c>
      <c r="F205" s="52" t="s">
        <v>596</v>
      </c>
      <c r="G205" s="51" t="s">
        <v>595</v>
      </c>
      <c r="H205" s="50">
        <v>13</v>
      </c>
      <c r="I205" s="50">
        <v>34</v>
      </c>
      <c r="J205" s="50">
        <v>20</v>
      </c>
      <c r="K205" s="50">
        <v>50</v>
      </c>
      <c r="L205" s="53">
        <f>KotaD4_otus[[#This Row],[D4.0917]]/H$626</f>
        <v>2.8888888888888888E-4</v>
      </c>
      <c r="M205" s="53">
        <f>KotaD4_otus[[#This Row],[D4.1016]]/I$626</f>
        <v>7.5555555555555554E-4</v>
      </c>
      <c r="N205" s="53">
        <f>KotaD4_otus[[#This Row],[D4.1030]]/J$626</f>
        <v>4.4444444444444447E-4</v>
      </c>
      <c r="O205" s="53">
        <f>KotaD4_otus[[#This Row],[D4.1016]]/K$626</f>
        <v>7.5555555555555554E-4</v>
      </c>
    </row>
    <row r="206" spans="1:15" x14ac:dyDescent="0.35">
      <c r="A206" s="52">
        <v>564</v>
      </c>
      <c r="B206" s="52" t="s">
        <v>88</v>
      </c>
      <c r="C206" s="52" t="s">
        <v>285</v>
      </c>
      <c r="D206" s="52" t="s">
        <v>386</v>
      </c>
      <c r="E206" s="52" t="s">
        <v>597</v>
      </c>
      <c r="F206" s="52" t="s">
        <v>596</v>
      </c>
      <c r="G206" s="51" t="s">
        <v>595</v>
      </c>
      <c r="H206" s="50">
        <v>1</v>
      </c>
      <c r="I206" s="50">
        <v>3</v>
      </c>
      <c r="J206" s="50">
        <v>3</v>
      </c>
      <c r="K206" s="50">
        <v>10</v>
      </c>
      <c r="L206" s="53">
        <f>KotaD4_otus[[#This Row],[D4.0917]]/H$626</f>
        <v>2.2222222222222223E-5</v>
      </c>
      <c r="M206" s="53">
        <f>KotaD4_otus[[#This Row],[D4.1016]]/I$626</f>
        <v>6.666666666666667E-5</v>
      </c>
      <c r="N206" s="53">
        <f>KotaD4_otus[[#This Row],[D4.1030]]/J$626</f>
        <v>6.666666666666667E-5</v>
      </c>
      <c r="O206" s="53">
        <f>KotaD4_otus[[#This Row],[D4.1016]]/K$626</f>
        <v>6.666666666666667E-5</v>
      </c>
    </row>
    <row r="207" spans="1:15" x14ac:dyDescent="0.35">
      <c r="A207" s="52">
        <v>595</v>
      </c>
      <c r="B207" s="52" t="s">
        <v>88</v>
      </c>
      <c r="C207" s="52" t="s">
        <v>268</v>
      </c>
      <c r="D207" s="52" t="s">
        <v>267</v>
      </c>
      <c r="E207" s="52" t="s">
        <v>266</v>
      </c>
      <c r="F207" s="52" t="s">
        <v>265</v>
      </c>
      <c r="G207" s="51" t="s">
        <v>1277</v>
      </c>
      <c r="H207" s="50">
        <v>6</v>
      </c>
      <c r="I207" s="50">
        <v>4</v>
      </c>
      <c r="J207" s="50">
        <v>5</v>
      </c>
      <c r="K207" s="50">
        <v>4</v>
      </c>
      <c r="L207" s="53">
        <f>KotaD4_otus[[#This Row],[D4.0917]]/H$626</f>
        <v>1.3333333333333334E-4</v>
      </c>
      <c r="M207" s="53">
        <f>KotaD4_otus[[#This Row],[D4.1016]]/I$626</f>
        <v>8.8888888888888893E-5</v>
      </c>
      <c r="N207" s="53">
        <f>KotaD4_otus[[#This Row],[D4.1030]]/J$626</f>
        <v>1.1111111111111112E-4</v>
      </c>
      <c r="O207" s="53">
        <f>KotaD4_otus[[#This Row],[D4.1016]]/K$626</f>
        <v>8.8888888888888893E-5</v>
      </c>
    </row>
    <row r="208" spans="1:15" x14ac:dyDescent="0.35">
      <c r="A208" s="52">
        <v>53</v>
      </c>
      <c r="B208" s="52" t="s">
        <v>88</v>
      </c>
      <c r="C208" s="52" t="s">
        <v>268</v>
      </c>
      <c r="D208" s="52" t="s">
        <v>267</v>
      </c>
      <c r="E208" s="52" t="s">
        <v>266</v>
      </c>
      <c r="F208" s="52" t="s">
        <v>265</v>
      </c>
      <c r="G208" s="51" t="s">
        <v>594</v>
      </c>
      <c r="H208" s="50">
        <v>45</v>
      </c>
      <c r="I208" s="50">
        <v>231</v>
      </c>
      <c r="J208" s="50">
        <v>160</v>
      </c>
      <c r="K208" s="50">
        <v>144</v>
      </c>
      <c r="L208" s="53">
        <f>KotaD4_otus[[#This Row],[D4.0917]]/H$626</f>
        <v>1E-3</v>
      </c>
      <c r="M208" s="53">
        <f>KotaD4_otus[[#This Row],[D4.1016]]/I$626</f>
        <v>5.1333333333333335E-3</v>
      </c>
      <c r="N208" s="53">
        <f>KotaD4_otus[[#This Row],[D4.1030]]/J$626</f>
        <v>3.5555555555555557E-3</v>
      </c>
      <c r="O208" s="53">
        <f>KotaD4_otus[[#This Row],[D4.1016]]/K$626</f>
        <v>5.1333333333333335E-3</v>
      </c>
    </row>
    <row r="209" spans="1:15" x14ac:dyDescent="0.35">
      <c r="A209" s="52">
        <v>505</v>
      </c>
      <c r="B209" s="52" t="s">
        <v>88</v>
      </c>
      <c r="C209" s="52" t="s">
        <v>268</v>
      </c>
      <c r="D209" s="52" t="s">
        <v>267</v>
      </c>
      <c r="E209" s="52" t="s">
        <v>266</v>
      </c>
      <c r="F209" s="52" t="s">
        <v>265</v>
      </c>
      <c r="G209" s="51" t="s">
        <v>594</v>
      </c>
      <c r="H209" s="50">
        <v>4</v>
      </c>
      <c r="I209" s="50">
        <v>13</v>
      </c>
      <c r="J209" s="50">
        <v>4</v>
      </c>
      <c r="K209" s="50">
        <v>2</v>
      </c>
      <c r="L209" s="53">
        <f>KotaD4_otus[[#This Row],[D4.0917]]/H$626</f>
        <v>8.8888888888888893E-5</v>
      </c>
      <c r="M209" s="53">
        <f>KotaD4_otus[[#This Row],[D4.1016]]/I$626</f>
        <v>2.8888888888888888E-4</v>
      </c>
      <c r="N209" s="53">
        <f>KotaD4_otus[[#This Row],[D4.1030]]/J$626</f>
        <v>8.8888888888888893E-5</v>
      </c>
      <c r="O209" s="53">
        <f>KotaD4_otus[[#This Row],[D4.1016]]/K$626</f>
        <v>2.8888888888888888E-4</v>
      </c>
    </row>
    <row r="210" spans="1:15" x14ac:dyDescent="0.35">
      <c r="A210" s="52">
        <v>548</v>
      </c>
      <c r="B210" s="52" t="s">
        <v>88</v>
      </c>
      <c r="C210" s="52" t="s">
        <v>90</v>
      </c>
      <c r="D210" s="52" t="s">
        <v>316</v>
      </c>
      <c r="E210" s="52" t="s">
        <v>315</v>
      </c>
      <c r="F210" s="52" t="s">
        <v>466</v>
      </c>
      <c r="G210" s="51" t="s">
        <v>1278</v>
      </c>
      <c r="H210" s="50">
        <v>8</v>
      </c>
      <c r="I210" s="50">
        <v>11</v>
      </c>
      <c r="J210" s="50">
        <v>3</v>
      </c>
      <c r="K210" s="50">
        <v>4</v>
      </c>
      <c r="L210" s="53">
        <f>KotaD4_otus[[#This Row],[D4.0917]]/H$626</f>
        <v>1.7777777777777779E-4</v>
      </c>
      <c r="M210" s="53">
        <f>KotaD4_otus[[#This Row],[D4.1016]]/I$626</f>
        <v>2.4444444444444443E-4</v>
      </c>
      <c r="N210" s="53">
        <f>KotaD4_otus[[#This Row],[D4.1030]]/J$626</f>
        <v>6.666666666666667E-5</v>
      </c>
      <c r="O210" s="53">
        <f>KotaD4_otus[[#This Row],[D4.1016]]/K$626</f>
        <v>2.4444444444444443E-4</v>
      </c>
    </row>
    <row r="211" spans="1:15" x14ac:dyDescent="0.35">
      <c r="A211" s="52">
        <v>623</v>
      </c>
      <c r="B211" s="52" t="s">
        <v>88</v>
      </c>
      <c r="C211" s="52" t="s">
        <v>90</v>
      </c>
      <c r="D211" s="52" t="s">
        <v>316</v>
      </c>
      <c r="E211" s="52" t="s">
        <v>315</v>
      </c>
      <c r="F211" s="52" t="s">
        <v>466</v>
      </c>
      <c r="G211" s="51" t="s">
        <v>1279</v>
      </c>
      <c r="H211" s="50">
        <v>3</v>
      </c>
      <c r="I211" s="50">
        <v>1</v>
      </c>
      <c r="J211" s="50">
        <v>3</v>
      </c>
      <c r="K211" s="50">
        <v>4</v>
      </c>
      <c r="L211" s="53">
        <f>KotaD4_otus[[#This Row],[D4.0917]]/H$626</f>
        <v>6.666666666666667E-5</v>
      </c>
      <c r="M211" s="53">
        <f>KotaD4_otus[[#This Row],[D4.1016]]/I$626</f>
        <v>2.2222222222222223E-5</v>
      </c>
      <c r="N211" s="53">
        <f>KotaD4_otus[[#This Row],[D4.1030]]/J$626</f>
        <v>6.666666666666667E-5</v>
      </c>
      <c r="O211" s="53">
        <f>KotaD4_otus[[#This Row],[D4.1016]]/K$626</f>
        <v>2.2222222222222223E-5</v>
      </c>
    </row>
    <row r="212" spans="1:15" x14ac:dyDescent="0.35">
      <c r="A212" s="52">
        <v>478</v>
      </c>
      <c r="B212" s="52" t="s">
        <v>88</v>
      </c>
      <c r="C212" s="52" t="s">
        <v>90</v>
      </c>
      <c r="D212" s="52" t="s">
        <v>316</v>
      </c>
      <c r="E212" s="52" t="s">
        <v>315</v>
      </c>
      <c r="F212" s="52" t="s">
        <v>466</v>
      </c>
      <c r="G212" s="51" t="s">
        <v>1280</v>
      </c>
      <c r="H212" s="50">
        <v>4</v>
      </c>
      <c r="I212" s="50">
        <v>9</v>
      </c>
      <c r="J212" s="50">
        <v>10</v>
      </c>
      <c r="K212" s="50">
        <v>5</v>
      </c>
      <c r="L212" s="53">
        <f>KotaD4_otus[[#This Row],[D4.0917]]/H$626</f>
        <v>8.8888888888888893E-5</v>
      </c>
      <c r="M212" s="53">
        <f>KotaD4_otus[[#This Row],[D4.1016]]/I$626</f>
        <v>2.0000000000000001E-4</v>
      </c>
      <c r="N212" s="53">
        <f>KotaD4_otus[[#This Row],[D4.1030]]/J$626</f>
        <v>2.2222222222222223E-4</v>
      </c>
      <c r="O212" s="53">
        <f>KotaD4_otus[[#This Row],[D4.1016]]/K$626</f>
        <v>2.0000000000000001E-4</v>
      </c>
    </row>
    <row r="213" spans="1:15" x14ac:dyDescent="0.35">
      <c r="A213" s="52">
        <v>368</v>
      </c>
      <c r="B213" s="52" t="s">
        <v>88</v>
      </c>
      <c r="C213" s="52" t="s">
        <v>90</v>
      </c>
      <c r="D213" s="52" t="s">
        <v>316</v>
      </c>
      <c r="E213" s="52" t="s">
        <v>315</v>
      </c>
      <c r="F213" s="52" t="s">
        <v>466</v>
      </c>
      <c r="G213" s="51" t="s">
        <v>1281</v>
      </c>
      <c r="H213" s="50">
        <v>13</v>
      </c>
      <c r="I213" s="50">
        <v>5</v>
      </c>
      <c r="J213" s="50">
        <v>11</v>
      </c>
      <c r="K213" s="50">
        <v>14</v>
      </c>
      <c r="L213" s="53">
        <f>KotaD4_otus[[#This Row],[D4.0917]]/H$626</f>
        <v>2.8888888888888888E-4</v>
      </c>
      <c r="M213" s="53">
        <f>KotaD4_otus[[#This Row],[D4.1016]]/I$626</f>
        <v>1.1111111111111112E-4</v>
      </c>
      <c r="N213" s="53">
        <f>KotaD4_otus[[#This Row],[D4.1030]]/J$626</f>
        <v>2.4444444444444443E-4</v>
      </c>
      <c r="O213" s="53">
        <f>KotaD4_otus[[#This Row],[D4.1016]]/K$626</f>
        <v>1.1111111111111112E-4</v>
      </c>
    </row>
    <row r="214" spans="1:15" x14ac:dyDescent="0.35">
      <c r="A214" s="52">
        <v>421</v>
      </c>
      <c r="B214" s="52" t="s">
        <v>88</v>
      </c>
      <c r="C214" s="52" t="s">
        <v>107</v>
      </c>
      <c r="D214" s="52" t="s">
        <v>106</v>
      </c>
      <c r="E214" s="52" t="s">
        <v>1282</v>
      </c>
      <c r="F214" s="52" t="s">
        <v>1283</v>
      </c>
      <c r="G214" s="51" t="s">
        <v>1284</v>
      </c>
      <c r="H214" s="50">
        <v>6</v>
      </c>
      <c r="I214" s="50">
        <v>5</v>
      </c>
      <c r="J214" s="50">
        <v>5</v>
      </c>
      <c r="K214" s="50">
        <v>4</v>
      </c>
      <c r="L214" s="53">
        <f>KotaD4_otus[[#This Row],[D4.0917]]/H$626</f>
        <v>1.3333333333333334E-4</v>
      </c>
      <c r="M214" s="53">
        <f>KotaD4_otus[[#This Row],[D4.1016]]/I$626</f>
        <v>1.1111111111111112E-4</v>
      </c>
      <c r="N214" s="53">
        <f>KotaD4_otus[[#This Row],[D4.1030]]/J$626</f>
        <v>1.1111111111111112E-4</v>
      </c>
      <c r="O214" s="53">
        <f>KotaD4_otus[[#This Row],[D4.1016]]/K$626</f>
        <v>1.1111111111111112E-4</v>
      </c>
    </row>
    <row r="215" spans="1:15" x14ac:dyDescent="0.35">
      <c r="A215" s="52">
        <v>611</v>
      </c>
      <c r="B215" s="52" t="s">
        <v>88</v>
      </c>
      <c r="C215" s="52" t="s">
        <v>114</v>
      </c>
      <c r="D215" s="52" t="s">
        <v>136</v>
      </c>
      <c r="E215" s="52" t="s">
        <v>1285</v>
      </c>
      <c r="F215" s="52" t="s">
        <v>1286</v>
      </c>
      <c r="G215" s="51" t="s">
        <v>1287</v>
      </c>
      <c r="H215" s="50">
        <v>1</v>
      </c>
      <c r="I215" s="50">
        <v>5</v>
      </c>
      <c r="J215" s="50">
        <v>6</v>
      </c>
      <c r="K215" s="50">
        <v>1</v>
      </c>
      <c r="L215" s="53">
        <f>KotaD4_otus[[#This Row],[D4.0917]]/H$626</f>
        <v>2.2222222222222223E-5</v>
      </c>
      <c r="M215" s="53">
        <f>KotaD4_otus[[#This Row],[D4.1016]]/I$626</f>
        <v>1.1111111111111112E-4</v>
      </c>
      <c r="N215" s="53">
        <f>KotaD4_otus[[#This Row],[D4.1030]]/J$626</f>
        <v>1.3333333333333334E-4</v>
      </c>
      <c r="O215" s="53">
        <f>KotaD4_otus[[#This Row],[D4.1016]]/K$626</f>
        <v>1.1111111111111112E-4</v>
      </c>
    </row>
    <row r="216" spans="1:15" x14ac:dyDescent="0.35">
      <c r="A216" s="52">
        <v>304</v>
      </c>
      <c r="B216" s="52" t="s">
        <v>88</v>
      </c>
      <c r="C216" s="52" t="s">
        <v>97</v>
      </c>
      <c r="D216" s="52" t="s">
        <v>261</v>
      </c>
      <c r="E216" s="52" t="s">
        <v>260</v>
      </c>
      <c r="F216" s="52" t="s">
        <v>1288</v>
      </c>
      <c r="G216" s="51" t="s">
        <v>1289</v>
      </c>
      <c r="H216" s="50">
        <v>11</v>
      </c>
      <c r="I216" s="50">
        <v>21</v>
      </c>
      <c r="J216" s="50">
        <v>10</v>
      </c>
      <c r="K216" s="50">
        <v>12</v>
      </c>
      <c r="L216" s="53">
        <f>KotaD4_otus[[#This Row],[D4.0917]]/H$626</f>
        <v>2.4444444444444443E-4</v>
      </c>
      <c r="M216" s="53">
        <f>KotaD4_otus[[#This Row],[D4.1016]]/I$626</f>
        <v>4.6666666666666666E-4</v>
      </c>
      <c r="N216" s="53">
        <f>KotaD4_otus[[#This Row],[D4.1030]]/J$626</f>
        <v>2.2222222222222223E-4</v>
      </c>
      <c r="O216" s="53">
        <f>KotaD4_otus[[#This Row],[D4.1016]]/K$626</f>
        <v>4.6666666666666666E-4</v>
      </c>
    </row>
    <row r="217" spans="1:15" x14ac:dyDescent="0.35">
      <c r="A217" s="52">
        <v>594</v>
      </c>
      <c r="B217" s="52" t="s">
        <v>88</v>
      </c>
      <c r="C217" s="52" t="s">
        <v>97</v>
      </c>
      <c r="D217" s="52" t="s">
        <v>261</v>
      </c>
      <c r="E217" s="52" t="s">
        <v>260</v>
      </c>
      <c r="F217" s="52" t="s">
        <v>1290</v>
      </c>
      <c r="G217" s="51" t="s">
        <v>1291</v>
      </c>
      <c r="H217" s="50">
        <v>5</v>
      </c>
      <c r="I217" s="50">
        <v>4</v>
      </c>
      <c r="J217" s="50">
        <v>2</v>
      </c>
      <c r="K217" s="50">
        <v>1</v>
      </c>
      <c r="L217" s="53">
        <f>KotaD4_otus[[#This Row],[D4.0917]]/H$626</f>
        <v>1.1111111111111112E-4</v>
      </c>
      <c r="M217" s="53">
        <f>KotaD4_otus[[#This Row],[D4.1016]]/I$626</f>
        <v>8.8888888888888893E-5</v>
      </c>
      <c r="N217" s="53">
        <f>KotaD4_otus[[#This Row],[D4.1030]]/J$626</f>
        <v>4.4444444444444447E-5</v>
      </c>
      <c r="O217" s="53">
        <f>KotaD4_otus[[#This Row],[D4.1016]]/K$626</f>
        <v>8.8888888888888893E-5</v>
      </c>
    </row>
    <row r="218" spans="1:15" x14ac:dyDescent="0.35">
      <c r="A218" s="52">
        <v>374</v>
      </c>
      <c r="B218" s="52" t="s">
        <v>88</v>
      </c>
      <c r="C218" s="52" t="s">
        <v>97</v>
      </c>
      <c r="D218" s="52" t="s">
        <v>261</v>
      </c>
      <c r="E218" s="52" t="s">
        <v>260</v>
      </c>
      <c r="F218" s="52" t="s">
        <v>263</v>
      </c>
      <c r="G218" s="51" t="s">
        <v>1292</v>
      </c>
      <c r="H218" s="50">
        <v>6</v>
      </c>
      <c r="I218" s="50">
        <v>14</v>
      </c>
      <c r="J218" s="50">
        <v>9</v>
      </c>
      <c r="K218" s="50">
        <v>0</v>
      </c>
      <c r="L218" s="53">
        <f>KotaD4_otus[[#This Row],[D4.0917]]/H$626</f>
        <v>1.3333333333333334E-4</v>
      </c>
      <c r="M218" s="53">
        <f>KotaD4_otus[[#This Row],[D4.1016]]/I$626</f>
        <v>3.1111111111111113E-4</v>
      </c>
      <c r="N218" s="53">
        <f>KotaD4_otus[[#This Row],[D4.1030]]/J$626</f>
        <v>2.0000000000000001E-4</v>
      </c>
      <c r="O218" s="53">
        <f>KotaD4_otus[[#This Row],[D4.1016]]/K$626</f>
        <v>3.1111111111111113E-4</v>
      </c>
    </row>
    <row r="219" spans="1:15" x14ac:dyDescent="0.35">
      <c r="A219" s="52">
        <v>567</v>
      </c>
      <c r="B219" s="52" t="s">
        <v>88</v>
      </c>
      <c r="C219" s="52" t="s">
        <v>97</v>
      </c>
      <c r="D219" s="52" t="s">
        <v>261</v>
      </c>
      <c r="E219" s="52" t="s">
        <v>260</v>
      </c>
      <c r="F219" s="52" t="s">
        <v>263</v>
      </c>
      <c r="G219" s="51" t="s">
        <v>1293</v>
      </c>
      <c r="H219" s="50">
        <v>7</v>
      </c>
      <c r="I219" s="50">
        <v>6</v>
      </c>
      <c r="J219" s="50">
        <v>9</v>
      </c>
      <c r="K219" s="50">
        <v>11</v>
      </c>
      <c r="L219" s="53">
        <f>KotaD4_otus[[#This Row],[D4.0917]]/H$626</f>
        <v>1.5555555555555556E-4</v>
      </c>
      <c r="M219" s="53">
        <f>KotaD4_otus[[#This Row],[D4.1016]]/I$626</f>
        <v>1.3333333333333334E-4</v>
      </c>
      <c r="N219" s="53">
        <f>KotaD4_otus[[#This Row],[D4.1030]]/J$626</f>
        <v>2.0000000000000001E-4</v>
      </c>
      <c r="O219" s="53">
        <f>KotaD4_otus[[#This Row],[D4.1016]]/K$626</f>
        <v>1.3333333333333334E-4</v>
      </c>
    </row>
    <row r="220" spans="1:15" x14ac:dyDescent="0.35">
      <c r="A220" s="52">
        <v>483</v>
      </c>
      <c r="B220" s="52" t="s">
        <v>88</v>
      </c>
      <c r="C220" s="52" t="s">
        <v>97</v>
      </c>
      <c r="D220" s="52" t="s">
        <v>261</v>
      </c>
      <c r="E220" s="52" t="s">
        <v>260</v>
      </c>
      <c r="F220" s="52" t="s">
        <v>263</v>
      </c>
      <c r="G220" s="51" t="s">
        <v>1294</v>
      </c>
      <c r="H220" s="50">
        <v>15</v>
      </c>
      <c r="I220" s="50">
        <v>14</v>
      </c>
      <c r="J220" s="50">
        <v>12</v>
      </c>
      <c r="K220" s="50">
        <v>17</v>
      </c>
      <c r="L220" s="53">
        <f>KotaD4_otus[[#This Row],[D4.0917]]/H$626</f>
        <v>3.3333333333333332E-4</v>
      </c>
      <c r="M220" s="53">
        <f>KotaD4_otus[[#This Row],[D4.1016]]/I$626</f>
        <v>3.1111111111111113E-4</v>
      </c>
      <c r="N220" s="53">
        <f>KotaD4_otus[[#This Row],[D4.1030]]/J$626</f>
        <v>2.6666666666666668E-4</v>
      </c>
      <c r="O220" s="53">
        <f>KotaD4_otus[[#This Row],[D4.1016]]/K$626</f>
        <v>3.1111111111111113E-4</v>
      </c>
    </row>
    <row r="221" spans="1:15" x14ac:dyDescent="0.35">
      <c r="A221" s="52">
        <v>323</v>
      </c>
      <c r="B221" s="52" t="s">
        <v>88</v>
      </c>
      <c r="C221" s="52" t="s">
        <v>97</v>
      </c>
      <c r="D221" s="52" t="s">
        <v>261</v>
      </c>
      <c r="E221" s="52" t="s">
        <v>260</v>
      </c>
      <c r="F221" s="52" t="s">
        <v>263</v>
      </c>
      <c r="G221" s="51" t="s">
        <v>1295</v>
      </c>
      <c r="H221" s="50">
        <v>9</v>
      </c>
      <c r="I221" s="50">
        <v>9</v>
      </c>
      <c r="J221" s="50">
        <v>16</v>
      </c>
      <c r="K221" s="50">
        <v>31</v>
      </c>
      <c r="L221" s="53">
        <f>KotaD4_otus[[#This Row],[D4.0917]]/H$626</f>
        <v>2.0000000000000001E-4</v>
      </c>
      <c r="M221" s="53">
        <f>KotaD4_otus[[#This Row],[D4.1016]]/I$626</f>
        <v>2.0000000000000001E-4</v>
      </c>
      <c r="N221" s="53">
        <f>KotaD4_otus[[#This Row],[D4.1030]]/J$626</f>
        <v>3.5555555555555557E-4</v>
      </c>
      <c r="O221" s="53">
        <f>KotaD4_otus[[#This Row],[D4.1016]]/K$626</f>
        <v>2.0000000000000001E-4</v>
      </c>
    </row>
    <row r="222" spans="1:15" x14ac:dyDescent="0.35">
      <c r="A222" s="52">
        <v>101</v>
      </c>
      <c r="B222" s="52" t="s">
        <v>88</v>
      </c>
      <c r="C222" s="52" t="s">
        <v>97</v>
      </c>
      <c r="D222" s="52" t="s">
        <v>261</v>
      </c>
      <c r="E222" s="52" t="s">
        <v>260</v>
      </c>
      <c r="F222" s="52" t="s">
        <v>263</v>
      </c>
      <c r="G222" s="51" t="s">
        <v>1296</v>
      </c>
      <c r="H222" s="50">
        <v>43</v>
      </c>
      <c r="I222" s="50">
        <v>128</v>
      </c>
      <c r="J222" s="50">
        <v>37</v>
      </c>
      <c r="K222" s="50">
        <v>69</v>
      </c>
      <c r="L222" s="53">
        <f>KotaD4_otus[[#This Row],[D4.0917]]/H$626</f>
        <v>9.5555555555555552E-4</v>
      </c>
      <c r="M222" s="53">
        <f>KotaD4_otus[[#This Row],[D4.1016]]/I$626</f>
        <v>2.8444444444444446E-3</v>
      </c>
      <c r="N222" s="53">
        <f>KotaD4_otus[[#This Row],[D4.1030]]/J$626</f>
        <v>8.2222222222222223E-4</v>
      </c>
      <c r="O222" s="53">
        <f>KotaD4_otus[[#This Row],[D4.1016]]/K$626</f>
        <v>2.8444444444444446E-3</v>
      </c>
    </row>
    <row r="223" spans="1:15" x14ac:dyDescent="0.35">
      <c r="A223" s="52">
        <v>515</v>
      </c>
      <c r="B223" s="52" t="s">
        <v>88</v>
      </c>
      <c r="C223" s="52" t="s">
        <v>1297</v>
      </c>
      <c r="D223" s="52" t="s">
        <v>1298</v>
      </c>
      <c r="E223" s="52" t="s">
        <v>1299</v>
      </c>
      <c r="F223" s="52" t="s">
        <v>1300</v>
      </c>
      <c r="G223" s="51" t="s">
        <v>1301</v>
      </c>
      <c r="H223" s="50">
        <v>2</v>
      </c>
      <c r="I223" s="50">
        <v>3</v>
      </c>
      <c r="J223" s="50">
        <v>6</v>
      </c>
      <c r="K223" s="50">
        <v>5</v>
      </c>
      <c r="L223" s="53">
        <f>KotaD4_otus[[#This Row],[D4.0917]]/H$626</f>
        <v>4.4444444444444447E-5</v>
      </c>
      <c r="M223" s="53">
        <f>KotaD4_otus[[#This Row],[D4.1016]]/I$626</f>
        <v>6.666666666666667E-5</v>
      </c>
      <c r="N223" s="53">
        <f>KotaD4_otus[[#This Row],[D4.1030]]/J$626</f>
        <v>1.3333333333333334E-4</v>
      </c>
      <c r="O223" s="53">
        <f>KotaD4_otus[[#This Row],[D4.1016]]/K$626</f>
        <v>6.666666666666667E-5</v>
      </c>
    </row>
    <row r="224" spans="1:15" x14ac:dyDescent="0.35">
      <c r="A224" s="52">
        <v>552</v>
      </c>
      <c r="B224" s="52" t="s">
        <v>88</v>
      </c>
      <c r="C224" s="52" t="s">
        <v>1302</v>
      </c>
      <c r="D224" s="52" t="s">
        <v>1303</v>
      </c>
      <c r="E224" s="52" t="s">
        <v>1304</v>
      </c>
      <c r="F224" s="52" t="s">
        <v>1305</v>
      </c>
      <c r="G224" s="51" t="s">
        <v>1306</v>
      </c>
      <c r="H224" s="50">
        <v>2</v>
      </c>
      <c r="I224" s="50">
        <v>9</v>
      </c>
      <c r="J224" s="50">
        <v>8</v>
      </c>
      <c r="K224" s="50">
        <v>7</v>
      </c>
      <c r="L224" s="53">
        <f>KotaD4_otus[[#This Row],[D4.0917]]/H$626</f>
        <v>4.4444444444444447E-5</v>
      </c>
      <c r="M224" s="53">
        <f>KotaD4_otus[[#This Row],[D4.1016]]/I$626</f>
        <v>2.0000000000000001E-4</v>
      </c>
      <c r="N224" s="53">
        <f>KotaD4_otus[[#This Row],[D4.1030]]/J$626</f>
        <v>1.7777777777777779E-4</v>
      </c>
      <c r="O224" s="53">
        <f>KotaD4_otus[[#This Row],[D4.1016]]/K$626</f>
        <v>2.0000000000000001E-4</v>
      </c>
    </row>
    <row r="225" spans="1:15" x14ac:dyDescent="0.35">
      <c r="A225" s="52">
        <v>208</v>
      </c>
      <c r="B225" s="52" t="s">
        <v>88</v>
      </c>
      <c r="C225" s="52" t="s">
        <v>1307</v>
      </c>
      <c r="D225" s="52" t="s">
        <v>1308</v>
      </c>
      <c r="E225" s="52" t="s">
        <v>1309</v>
      </c>
      <c r="F225" s="52" t="s">
        <v>1310</v>
      </c>
      <c r="G225" s="51" t="s">
        <v>1311</v>
      </c>
      <c r="H225" s="50">
        <v>30</v>
      </c>
      <c r="I225" s="50">
        <v>20</v>
      </c>
      <c r="J225" s="50">
        <v>51</v>
      </c>
      <c r="K225" s="50">
        <v>3</v>
      </c>
      <c r="L225" s="53">
        <f>KotaD4_otus[[#This Row],[D4.0917]]/H$626</f>
        <v>6.6666666666666664E-4</v>
      </c>
      <c r="M225" s="53">
        <f>KotaD4_otus[[#This Row],[D4.1016]]/I$626</f>
        <v>4.4444444444444447E-4</v>
      </c>
      <c r="N225" s="53">
        <f>KotaD4_otus[[#This Row],[D4.1030]]/J$626</f>
        <v>1.1333333333333334E-3</v>
      </c>
      <c r="O225" s="53">
        <f>KotaD4_otus[[#This Row],[D4.1016]]/K$626</f>
        <v>4.4444444444444447E-4</v>
      </c>
    </row>
    <row r="226" spans="1:15" x14ac:dyDescent="0.35">
      <c r="A226" s="52">
        <v>415</v>
      </c>
      <c r="B226" s="52" t="s">
        <v>1312</v>
      </c>
      <c r="C226" s="52" t="s">
        <v>1313</v>
      </c>
      <c r="D226" s="52" t="s">
        <v>1314</v>
      </c>
      <c r="E226" s="52" t="s">
        <v>1315</v>
      </c>
      <c r="F226" s="52" t="s">
        <v>1316</v>
      </c>
      <c r="G226" s="51" t="s">
        <v>1317</v>
      </c>
      <c r="H226" s="50">
        <v>27</v>
      </c>
      <c r="I226" s="50">
        <v>6</v>
      </c>
      <c r="J226" s="50">
        <v>6</v>
      </c>
      <c r="K226" s="50">
        <v>5</v>
      </c>
      <c r="L226" s="53">
        <f>KotaD4_otus[[#This Row],[D4.0917]]/H$626</f>
        <v>5.9999999999999995E-4</v>
      </c>
      <c r="M226" s="53">
        <f>KotaD4_otus[[#This Row],[D4.1016]]/I$626</f>
        <v>1.3333333333333334E-4</v>
      </c>
      <c r="N226" s="53">
        <f>KotaD4_otus[[#This Row],[D4.1030]]/J$626</f>
        <v>1.3333333333333334E-4</v>
      </c>
      <c r="O226" s="53">
        <f>KotaD4_otus[[#This Row],[D4.1016]]/K$626</f>
        <v>1.3333333333333334E-4</v>
      </c>
    </row>
    <row r="227" spans="1:15" x14ac:dyDescent="0.35">
      <c r="A227" s="52">
        <v>474</v>
      </c>
      <c r="B227" s="52" t="s">
        <v>88</v>
      </c>
      <c r="C227" s="52" t="s">
        <v>90</v>
      </c>
      <c r="D227" s="52" t="s">
        <v>316</v>
      </c>
      <c r="E227" s="52" t="s">
        <v>1318</v>
      </c>
      <c r="F227" s="52" t="s">
        <v>1319</v>
      </c>
      <c r="G227" s="51" t="s">
        <v>1320</v>
      </c>
      <c r="H227" s="50">
        <v>1</v>
      </c>
      <c r="I227" s="50">
        <v>4</v>
      </c>
      <c r="J227" s="50">
        <v>9</v>
      </c>
      <c r="K227" s="50">
        <v>2</v>
      </c>
      <c r="L227" s="53">
        <f>KotaD4_otus[[#This Row],[D4.0917]]/H$626</f>
        <v>2.2222222222222223E-5</v>
      </c>
      <c r="M227" s="53">
        <f>KotaD4_otus[[#This Row],[D4.1016]]/I$626</f>
        <v>8.8888888888888893E-5</v>
      </c>
      <c r="N227" s="53">
        <f>KotaD4_otus[[#This Row],[D4.1030]]/J$626</f>
        <v>2.0000000000000001E-4</v>
      </c>
      <c r="O227" s="53">
        <f>KotaD4_otus[[#This Row],[D4.1016]]/K$626</f>
        <v>8.8888888888888893E-5</v>
      </c>
    </row>
    <row r="228" spans="1:15" x14ac:dyDescent="0.35">
      <c r="A228" s="52">
        <v>467</v>
      </c>
      <c r="B228" s="52" t="s">
        <v>88</v>
      </c>
      <c r="C228" s="52" t="s">
        <v>90</v>
      </c>
      <c r="D228" s="52" t="s">
        <v>316</v>
      </c>
      <c r="E228" s="52" t="s">
        <v>1321</v>
      </c>
      <c r="F228" s="52" t="s">
        <v>1322</v>
      </c>
      <c r="G228" s="51" t="s">
        <v>1323</v>
      </c>
      <c r="H228" s="50">
        <v>7</v>
      </c>
      <c r="I228" s="50">
        <v>6</v>
      </c>
      <c r="J228" s="50">
        <v>4</v>
      </c>
      <c r="K228" s="50">
        <v>3</v>
      </c>
      <c r="L228" s="53">
        <f>KotaD4_otus[[#This Row],[D4.0917]]/H$626</f>
        <v>1.5555555555555556E-4</v>
      </c>
      <c r="M228" s="53">
        <f>KotaD4_otus[[#This Row],[D4.1016]]/I$626</f>
        <v>1.3333333333333334E-4</v>
      </c>
      <c r="N228" s="53">
        <f>KotaD4_otus[[#This Row],[D4.1030]]/J$626</f>
        <v>8.8888888888888893E-5</v>
      </c>
      <c r="O228" s="53">
        <f>KotaD4_otus[[#This Row],[D4.1016]]/K$626</f>
        <v>1.3333333333333334E-4</v>
      </c>
    </row>
    <row r="229" spans="1:15" x14ac:dyDescent="0.35">
      <c r="A229" s="52">
        <v>520</v>
      </c>
      <c r="B229" s="52" t="s">
        <v>88</v>
      </c>
      <c r="C229" s="52" t="s">
        <v>90</v>
      </c>
      <c r="D229" s="52" t="s">
        <v>316</v>
      </c>
      <c r="E229" s="52" t="s">
        <v>1321</v>
      </c>
      <c r="F229" s="52" t="s">
        <v>1322</v>
      </c>
      <c r="G229" s="51" t="s">
        <v>1324</v>
      </c>
      <c r="H229" s="50">
        <v>6</v>
      </c>
      <c r="I229" s="50">
        <v>14</v>
      </c>
      <c r="J229" s="50">
        <v>10</v>
      </c>
      <c r="K229" s="50">
        <v>0</v>
      </c>
      <c r="L229" s="53">
        <f>KotaD4_otus[[#This Row],[D4.0917]]/H$626</f>
        <v>1.3333333333333334E-4</v>
      </c>
      <c r="M229" s="53">
        <f>KotaD4_otus[[#This Row],[D4.1016]]/I$626</f>
        <v>3.1111111111111113E-4</v>
      </c>
      <c r="N229" s="53">
        <f>KotaD4_otus[[#This Row],[D4.1030]]/J$626</f>
        <v>2.2222222222222223E-4</v>
      </c>
      <c r="O229" s="53">
        <f>KotaD4_otus[[#This Row],[D4.1016]]/K$626</f>
        <v>3.1111111111111113E-4</v>
      </c>
    </row>
    <row r="230" spans="1:15" x14ac:dyDescent="0.35">
      <c r="A230" s="52">
        <v>571</v>
      </c>
      <c r="B230" s="52" t="s">
        <v>88</v>
      </c>
      <c r="C230" s="52" t="s">
        <v>97</v>
      </c>
      <c r="D230" s="52" t="s">
        <v>336</v>
      </c>
      <c r="E230" s="52" t="s">
        <v>550</v>
      </c>
      <c r="F230" s="52" t="s">
        <v>1325</v>
      </c>
      <c r="G230" s="51" t="s">
        <v>1326</v>
      </c>
      <c r="H230" s="50">
        <v>4</v>
      </c>
      <c r="I230" s="50">
        <v>3</v>
      </c>
      <c r="J230" s="50">
        <v>2</v>
      </c>
      <c r="K230" s="50">
        <v>3</v>
      </c>
      <c r="L230" s="53">
        <f>KotaD4_otus[[#This Row],[D4.0917]]/H$626</f>
        <v>8.8888888888888893E-5</v>
      </c>
      <c r="M230" s="53">
        <f>KotaD4_otus[[#This Row],[D4.1016]]/I$626</f>
        <v>6.666666666666667E-5</v>
      </c>
      <c r="N230" s="53">
        <f>KotaD4_otus[[#This Row],[D4.1030]]/J$626</f>
        <v>4.4444444444444447E-5</v>
      </c>
      <c r="O230" s="53">
        <f>KotaD4_otus[[#This Row],[D4.1016]]/K$626</f>
        <v>6.666666666666667E-5</v>
      </c>
    </row>
    <row r="231" spans="1:15" x14ac:dyDescent="0.35">
      <c r="A231" s="52">
        <v>38</v>
      </c>
      <c r="B231" s="52" t="s">
        <v>133</v>
      </c>
      <c r="C231" s="52" t="s">
        <v>321</v>
      </c>
      <c r="D231" s="52" t="s">
        <v>583</v>
      </c>
      <c r="E231" s="52" t="s">
        <v>582</v>
      </c>
      <c r="F231" s="52" t="s">
        <v>581</v>
      </c>
      <c r="G231" s="51" t="s">
        <v>1327</v>
      </c>
      <c r="H231" s="50">
        <v>212</v>
      </c>
      <c r="I231" s="50">
        <v>240</v>
      </c>
      <c r="J231" s="50">
        <v>208</v>
      </c>
      <c r="K231" s="50">
        <v>181</v>
      </c>
      <c r="L231" s="53">
        <f>KotaD4_otus[[#This Row],[D4.0917]]/H$626</f>
        <v>4.7111111111111112E-3</v>
      </c>
      <c r="M231" s="53">
        <f>KotaD4_otus[[#This Row],[D4.1016]]/I$626</f>
        <v>5.3333333333333332E-3</v>
      </c>
      <c r="N231" s="53">
        <f>KotaD4_otus[[#This Row],[D4.1030]]/J$626</f>
        <v>4.622222222222222E-3</v>
      </c>
      <c r="O231" s="53">
        <f>KotaD4_otus[[#This Row],[D4.1016]]/K$626</f>
        <v>5.3333333333333332E-3</v>
      </c>
    </row>
    <row r="232" spans="1:15" x14ac:dyDescent="0.35">
      <c r="A232" s="52">
        <v>532</v>
      </c>
      <c r="B232" s="52" t="s">
        <v>133</v>
      </c>
      <c r="C232" s="52" t="s">
        <v>321</v>
      </c>
      <c r="D232" s="52" t="s">
        <v>583</v>
      </c>
      <c r="E232" s="52" t="s">
        <v>582</v>
      </c>
      <c r="F232" s="52" t="s">
        <v>581</v>
      </c>
      <c r="G232" s="51" t="s">
        <v>580</v>
      </c>
      <c r="H232" s="50">
        <v>7</v>
      </c>
      <c r="I232" s="50">
        <v>7</v>
      </c>
      <c r="J232" s="50">
        <v>7</v>
      </c>
      <c r="K232" s="50">
        <v>4</v>
      </c>
      <c r="L232" s="53">
        <f>KotaD4_otus[[#This Row],[D4.0917]]/H$626</f>
        <v>1.5555555555555556E-4</v>
      </c>
      <c r="M232" s="53">
        <f>KotaD4_otus[[#This Row],[D4.1016]]/I$626</f>
        <v>1.5555555555555556E-4</v>
      </c>
      <c r="N232" s="53">
        <f>KotaD4_otus[[#This Row],[D4.1030]]/J$626</f>
        <v>1.5555555555555556E-4</v>
      </c>
      <c r="O232" s="53">
        <f>KotaD4_otus[[#This Row],[D4.1016]]/K$626</f>
        <v>1.5555555555555556E-4</v>
      </c>
    </row>
    <row r="233" spans="1:15" x14ac:dyDescent="0.35">
      <c r="A233" s="52">
        <v>481</v>
      </c>
      <c r="B233" s="52" t="s">
        <v>133</v>
      </c>
      <c r="C233" s="52" t="s">
        <v>321</v>
      </c>
      <c r="D233" s="52" t="s">
        <v>583</v>
      </c>
      <c r="E233" s="52" t="s">
        <v>582</v>
      </c>
      <c r="F233" s="52" t="s">
        <v>581</v>
      </c>
      <c r="G233" s="51" t="s">
        <v>1328</v>
      </c>
      <c r="H233" s="50">
        <v>5</v>
      </c>
      <c r="I233" s="50">
        <v>8</v>
      </c>
      <c r="J233" s="50">
        <v>8</v>
      </c>
      <c r="K233" s="50">
        <v>4</v>
      </c>
      <c r="L233" s="53">
        <f>KotaD4_otus[[#This Row],[D4.0917]]/H$626</f>
        <v>1.1111111111111112E-4</v>
      </c>
      <c r="M233" s="53">
        <f>KotaD4_otus[[#This Row],[D4.1016]]/I$626</f>
        <v>1.7777777777777779E-4</v>
      </c>
      <c r="N233" s="53">
        <f>KotaD4_otus[[#This Row],[D4.1030]]/J$626</f>
        <v>1.7777777777777779E-4</v>
      </c>
      <c r="O233" s="53">
        <f>KotaD4_otus[[#This Row],[D4.1016]]/K$626</f>
        <v>1.7777777777777779E-4</v>
      </c>
    </row>
    <row r="234" spans="1:15" x14ac:dyDescent="0.35">
      <c r="A234" s="52">
        <v>615</v>
      </c>
      <c r="B234" s="52" t="s">
        <v>133</v>
      </c>
      <c r="C234" s="52" t="s">
        <v>321</v>
      </c>
      <c r="D234" s="52" t="s">
        <v>572</v>
      </c>
      <c r="E234" s="52" t="s">
        <v>1329</v>
      </c>
      <c r="F234" s="52" t="s">
        <v>1330</v>
      </c>
      <c r="G234" s="51" t="s">
        <v>1331</v>
      </c>
      <c r="H234" s="50">
        <v>5</v>
      </c>
      <c r="I234" s="50">
        <v>3</v>
      </c>
      <c r="J234" s="50">
        <v>6</v>
      </c>
      <c r="K234" s="50">
        <v>0</v>
      </c>
      <c r="L234" s="53">
        <f>KotaD4_otus[[#This Row],[D4.0917]]/H$626</f>
        <v>1.1111111111111112E-4</v>
      </c>
      <c r="M234" s="53">
        <f>KotaD4_otus[[#This Row],[D4.1016]]/I$626</f>
        <v>6.666666666666667E-5</v>
      </c>
      <c r="N234" s="53">
        <f>KotaD4_otus[[#This Row],[D4.1030]]/J$626</f>
        <v>1.3333333333333334E-4</v>
      </c>
      <c r="O234" s="53">
        <f>KotaD4_otus[[#This Row],[D4.1016]]/K$626</f>
        <v>6.666666666666667E-5</v>
      </c>
    </row>
    <row r="235" spans="1:15" x14ac:dyDescent="0.35">
      <c r="A235" s="52">
        <v>69</v>
      </c>
      <c r="B235" s="52" t="s">
        <v>133</v>
      </c>
      <c r="C235" s="52" t="s">
        <v>321</v>
      </c>
      <c r="D235" s="52" t="s">
        <v>576</v>
      </c>
      <c r="E235" s="52" t="s">
        <v>579</v>
      </c>
      <c r="F235" s="52" t="s">
        <v>1332</v>
      </c>
      <c r="G235" s="51" t="s">
        <v>1333</v>
      </c>
      <c r="H235" s="50">
        <v>68</v>
      </c>
      <c r="I235" s="50">
        <v>68</v>
      </c>
      <c r="J235" s="50">
        <v>136</v>
      </c>
      <c r="K235" s="50">
        <v>46</v>
      </c>
      <c r="L235" s="53">
        <f>KotaD4_otus[[#This Row],[D4.0917]]/H$626</f>
        <v>1.5111111111111111E-3</v>
      </c>
      <c r="M235" s="53">
        <f>KotaD4_otus[[#This Row],[D4.1016]]/I$626</f>
        <v>1.5111111111111111E-3</v>
      </c>
      <c r="N235" s="53">
        <f>KotaD4_otus[[#This Row],[D4.1030]]/J$626</f>
        <v>3.0222222222222222E-3</v>
      </c>
      <c r="O235" s="53">
        <f>KotaD4_otus[[#This Row],[D4.1016]]/K$626</f>
        <v>1.5111111111111111E-3</v>
      </c>
    </row>
    <row r="236" spans="1:15" x14ac:dyDescent="0.35">
      <c r="A236" s="52">
        <v>222</v>
      </c>
      <c r="B236" s="52" t="s">
        <v>133</v>
      </c>
      <c r="C236" s="52" t="s">
        <v>321</v>
      </c>
      <c r="D236" s="52" t="s">
        <v>576</v>
      </c>
      <c r="E236" s="52" t="s">
        <v>575</v>
      </c>
      <c r="F236" s="52" t="s">
        <v>1334</v>
      </c>
      <c r="G236" s="51" t="s">
        <v>1335</v>
      </c>
      <c r="H236" s="50">
        <v>17</v>
      </c>
      <c r="I236" s="50">
        <v>14</v>
      </c>
      <c r="J236" s="50">
        <v>36</v>
      </c>
      <c r="K236" s="50">
        <v>9</v>
      </c>
      <c r="L236" s="53">
        <f>KotaD4_otus[[#This Row],[D4.0917]]/H$626</f>
        <v>3.7777777777777777E-4</v>
      </c>
      <c r="M236" s="53">
        <f>KotaD4_otus[[#This Row],[D4.1016]]/I$626</f>
        <v>3.1111111111111113E-4</v>
      </c>
      <c r="N236" s="53">
        <f>KotaD4_otus[[#This Row],[D4.1030]]/J$626</f>
        <v>8.0000000000000004E-4</v>
      </c>
      <c r="O236" s="53">
        <f>KotaD4_otus[[#This Row],[D4.1016]]/K$626</f>
        <v>3.1111111111111113E-4</v>
      </c>
    </row>
    <row r="237" spans="1:15" x14ac:dyDescent="0.35">
      <c r="A237" s="52">
        <v>48</v>
      </c>
      <c r="B237" s="52" t="s">
        <v>133</v>
      </c>
      <c r="C237" s="52" t="s">
        <v>321</v>
      </c>
      <c r="D237" s="52" t="s">
        <v>1336</v>
      </c>
      <c r="E237" s="52" t="s">
        <v>1337</v>
      </c>
      <c r="F237" s="52" t="s">
        <v>1338</v>
      </c>
      <c r="G237" s="51" t="s">
        <v>1339</v>
      </c>
      <c r="H237" s="50">
        <v>139</v>
      </c>
      <c r="I237" s="50">
        <v>95</v>
      </c>
      <c r="J237" s="50">
        <v>296</v>
      </c>
      <c r="K237" s="50">
        <v>68</v>
      </c>
      <c r="L237" s="53">
        <f>KotaD4_otus[[#This Row],[D4.0917]]/H$626</f>
        <v>3.0888888888888888E-3</v>
      </c>
      <c r="M237" s="53">
        <f>KotaD4_otus[[#This Row],[D4.1016]]/I$626</f>
        <v>2.1111111111111109E-3</v>
      </c>
      <c r="N237" s="53">
        <f>KotaD4_otus[[#This Row],[D4.1030]]/J$626</f>
        <v>6.5777777777777779E-3</v>
      </c>
      <c r="O237" s="53">
        <f>KotaD4_otus[[#This Row],[D4.1016]]/K$626</f>
        <v>2.1111111111111109E-3</v>
      </c>
    </row>
    <row r="238" spans="1:15" x14ac:dyDescent="0.35">
      <c r="A238" s="52">
        <v>174</v>
      </c>
      <c r="B238" s="52" t="s">
        <v>133</v>
      </c>
      <c r="C238" s="52" t="s">
        <v>321</v>
      </c>
      <c r="D238" s="52" t="s">
        <v>565</v>
      </c>
      <c r="E238" s="52" t="s">
        <v>568</v>
      </c>
      <c r="F238" s="52" t="s">
        <v>567</v>
      </c>
      <c r="G238" s="51" t="s">
        <v>566</v>
      </c>
      <c r="H238" s="50">
        <v>17</v>
      </c>
      <c r="I238" s="50">
        <v>13</v>
      </c>
      <c r="J238" s="50">
        <v>50</v>
      </c>
      <c r="K238" s="50">
        <v>25</v>
      </c>
      <c r="L238" s="53">
        <f>KotaD4_otus[[#This Row],[D4.0917]]/H$626</f>
        <v>3.7777777777777777E-4</v>
      </c>
      <c r="M238" s="53">
        <f>KotaD4_otus[[#This Row],[D4.1016]]/I$626</f>
        <v>2.8888888888888888E-4</v>
      </c>
      <c r="N238" s="53">
        <f>KotaD4_otus[[#This Row],[D4.1030]]/J$626</f>
        <v>1.1111111111111111E-3</v>
      </c>
      <c r="O238" s="53">
        <f>KotaD4_otus[[#This Row],[D4.1016]]/K$626</f>
        <v>2.8888888888888888E-4</v>
      </c>
    </row>
    <row r="239" spans="1:15" x14ac:dyDescent="0.35">
      <c r="A239" s="52">
        <v>62</v>
      </c>
      <c r="B239" s="52" t="s">
        <v>133</v>
      </c>
      <c r="C239" s="52" t="s">
        <v>321</v>
      </c>
      <c r="D239" s="52" t="s">
        <v>565</v>
      </c>
      <c r="E239" s="52" t="s">
        <v>564</v>
      </c>
      <c r="F239" s="52" t="s">
        <v>563</v>
      </c>
      <c r="G239" s="51" t="s">
        <v>562</v>
      </c>
      <c r="H239" s="50">
        <v>126</v>
      </c>
      <c r="I239" s="50">
        <v>55</v>
      </c>
      <c r="J239" s="50">
        <v>181</v>
      </c>
      <c r="K239" s="50">
        <v>65</v>
      </c>
      <c r="L239" s="53">
        <f>KotaD4_otus[[#This Row],[D4.0917]]/H$626</f>
        <v>2.8E-3</v>
      </c>
      <c r="M239" s="53">
        <f>KotaD4_otus[[#This Row],[D4.1016]]/I$626</f>
        <v>1.2222222222222222E-3</v>
      </c>
      <c r="N239" s="53">
        <f>KotaD4_otus[[#This Row],[D4.1030]]/J$626</f>
        <v>4.0222222222222222E-3</v>
      </c>
      <c r="O239" s="53">
        <f>KotaD4_otus[[#This Row],[D4.1016]]/K$626</f>
        <v>1.2222222222222222E-3</v>
      </c>
    </row>
    <row r="240" spans="1:15" x14ac:dyDescent="0.35">
      <c r="A240" s="52">
        <v>56</v>
      </c>
      <c r="B240" s="52" t="s">
        <v>133</v>
      </c>
      <c r="C240" s="52" t="s">
        <v>321</v>
      </c>
      <c r="D240" s="52" t="s">
        <v>565</v>
      </c>
      <c r="E240" s="52" t="s">
        <v>564</v>
      </c>
      <c r="F240" s="52" t="s">
        <v>563</v>
      </c>
      <c r="G240" s="51" t="s">
        <v>562</v>
      </c>
      <c r="H240" s="50">
        <v>178</v>
      </c>
      <c r="I240" s="50">
        <v>52</v>
      </c>
      <c r="J240" s="50">
        <v>188</v>
      </c>
      <c r="K240" s="50">
        <v>61</v>
      </c>
      <c r="L240" s="53">
        <f>KotaD4_otus[[#This Row],[D4.0917]]/H$626</f>
        <v>3.9555555555555559E-3</v>
      </c>
      <c r="M240" s="53">
        <f>KotaD4_otus[[#This Row],[D4.1016]]/I$626</f>
        <v>1.1555555555555555E-3</v>
      </c>
      <c r="N240" s="53">
        <f>KotaD4_otus[[#This Row],[D4.1030]]/J$626</f>
        <v>4.1777777777777777E-3</v>
      </c>
      <c r="O240" s="53">
        <f>KotaD4_otus[[#This Row],[D4.1016]]/K$626</f>
        <v>1.1555555555555555E-3</v>
      </c>
    </row>
    <row r="241" spans="1:15" x14ac:dyDescent="0.35">
      <c r="A241" s="52">
        <v>466</v>
      </c>
      <c r="B241" s="52" t="s">
        <v>133</v>
      </c>
      <c r="C241" s="52" t="s">
        <v>321</v>
      </c>
      <c r="D241" s="52" t="s">
        <v>565</v>
      </c>
      <c r="E241" s="52" t="s">
        <v>564</v>
      </c>
      <c r="F241" s="52" t="s">
        <v>1340</v>
      </c>
      <c r="G241" s="51" t="s">
        <v>1341</v>
      </c>
      <c r="H241" s="50">
        <v>17</v>
      </c>
      <c r="I241" s="50">
        <v>8</v>
      </c>
      <c r="J241" s="50">
        <v>5</v>
      </c>
      <c r="K241" s="50">
        <v>1</v>
      </c>
      <c r="L241" s="53">
        <f>KotaD4_otus[[#This Row],[D4.0917]]/H$626</f>
        <v>3.7777777777777777E-4</v>
      </c>
      <c r="M241" s="53">
        <f>KotaD4_otus[[#This Row],[D4.1016]]/I$626</f>
        <v>1.7777777777777779E-4</v>
      </c>
      <c r="N241" s="53">
        <f>KotaD4_otus[[#This Row],[D4.1030]]/J$626</f>
        <v>1.1111111111111112E-4</v>
      </c>
      <c r="O241" s="53">
        <f>KotaD4_otus[[#This Row],[D4.1016]]/K$626</f>
        <v>1.7777777777777779E-4</v>
      </c>
    </row>
    <row r="242" spans="1:15" x14ac:dyDescent="0.35">
      <c r="A242" s="52">
        <v>429</v>
      </c>
      <c r="B242" s="52" t="s">
        <v>88</v>
      </c>
      <c r="C242" s="52" t="s">
        <v>97</v>
      </c>
      <c r="D242" s="52" t="s">
        <v>336</v>
      </c>
      <c r="E242" s="52" t="s">
        <v>559</v>
      </c>
      <c r="F242" s="52" t="s">
        <v>1342</v>
      </c>
      <c r="G242" s="51" t="s">
        <v>1343</v>
      </c>
      <c r="H242" s="50">
        <v>7</v>
      </c>
      <c r="I242" s="50">
        <v>6</v>
      </c>
      <c r="J242" s="50">
        <v>6</v>
      </c>
      <c r="K242" s="50">
        <v>13</v>
      </c>
      <c r="L242" s="53">
        <f>KotaD4_otus[[#This Row],[D4.0917]]/H$626</f>
        <v>1.5555555555555556E-4</v>
      </c>
      <c r="M242" s="53">
        <f>KotaD4_otus[[#This Row],[D4.1016]]/I$626</f>
        <v>1.3333333333333334E-4</v>
      </c>
      <c r="N242" s="53">
        <f>KotaD4_otus[[#This Row],[D4.1030]]/J$626</f>
        <v>1.3333333333333334E-4</v>
      </c>
      <c r="O242" s="53">
        <f>KotaD4_otus[[#This Row],[D4.1016]]/K$626</f>
        <v>1.3333333333333334E-4</v>
      </c>
    </row>
    <row r="243" spans="1:15" x14ac:dyDescent="0.35">
      <c r="A243" s="52">
        <v>231</v>
      </c>
      <c r="B243" s="52" t="s">
        <v>88</v>
      </c>
      <c r="C243" s="52" t="s">
        <v>97</v>
      </c>
      <c r="D243" s="52" t="s">
        <v>336</v>
      </c>
      <c r="E243" s="52" t="s">
        <v>559</v>
      </c>
      <c r="F243" s="52" t="s">
        <v>561</v>
      </c>
      <c r="G243" s="51" t="s">
        <v>1344</v>
      </c>
      <c r="H243" s="50">
        <v>20</v>
      </c>
      <c r="I243" s="50">
        <v>23</v>
      </c>
      <c r="J243" s="50">
        <v>15</v>
      </c>
      <c r="K243" s="50">
        <v>23</v>
      </c>
      <c r="L243" s="53">
        <f>KotaD4_otus[[#This Row],[D4.0917]]/H$626</f>
        <v>4.4444444444444447E-4</v>
      </c>
      <c r="M243" s="53">
        <f>KotaD4_otus[[#This Row],[D4.1016]]/I$626</f>
        <v>5.1111111111111116E-4</v>
      </c>
      <c r="N243" s="53">
        <f>KotaD4_otus[[#This Row],[D4.1030]]/J$626</f>
        <v>3.3333333333333332E-4</v>
      </c>
      <c r="O243" s="53">
        <f>KotaD4_otus[[#This Row],[D4.1016]]/K$626</f>
        <v>5.1111111111111116E-4</v>
      </c>
    </row>
    <row r="244" spans="1:15" x14ac:dyDescent="0.35">
      <c r="A244" s="52">
        <v>214</v>
      </c>
      <c r="B244" s="52" t="s">
        <v>88</v>
      </c>
      <c r="C244" s="52" t="s">
        <v>97</v>
      </c>
      <c r="D244" s="52" t="s">
        <v>336</v>
      </c>
      <c r="E244" s="52" t="s">
        <v>559</v>
      </c>
      <c r="F244" s="52" t="s">
        <v>558</v>
      </c>
      <c r="G244" s="51" t="s">
        <v>557</v>
      </c>
      <c r="H244" s="50">
        <v>23</v>
      </c>
      <c r="I244" s="50">
        <v>29</v>
      </c>
      <c r="J244" s="50">
        <v>14</v>
      </c>
      <c r="K244" s="50">
        <v>34</v>
      </c>
      <c r="L244" s="53">
        <f>KotaD4_otus[[#This Row],[D4.0917]]/H$626</f>
        <v>5.1111111111111116E-4</v>
      </c>
      <c r="M244" s="53">
        <f>KotaD4_otus[[#This Row],[D4.1016]]/I$626</f>
        <v>6.4444444444444445E-4</v>
      </c>
      <c r="N244" s="53">
        <f>KotaD4_otus[[#This Row],[D4.1030]]/J$626</f>
        <v>3.1111111111111113E-4</v>
      </c>
      <c r="O244" s="53">
        <f>KotaD4_otus[[#This Row],[D4.1016]]/K$626</f>
        <v>6.4444444444444445E-4</v>
      </c>
    </row>
    <row r="245" spans="1:15" x14ac:dyDescent="0.35">
      <c r="A245" s="52">
        <v>266</v>
      </c>
      <c r="B245" s="52" t="s">
        <v>88</v>
      </c>
      <c r="C245" s="52" t="s">
        <v>97</v>
      </c>
      <c r="D245" s="52" t="s">
        <v>261</v>
      </c>
      <c r="E245" s="52" t="s">
        <v>260</v>
      </c>
      <c r="F245" s="52" t="s">
        <v>556</v>
      </c>
      <c r="G245" s="51" t="s">
        <v>1345</v>
      </c>
      <c r="H245" s="50">
        <v>20</v>
      </c>
      <c r="I245" s="50">
        <v>17</v>
      </c>
      <c r="J245" s="50">
        <v>17</v>
      </c>
      <c r="K245" s="50">
        <v>19</v>
      </c>
      <c r="L245" s="53">
        <f>KotaD4_otus[[#This Row],[D4.0917]]/H$626</f>
        <v>4.4444444444444447E-4</v>
      </c>
      <c r="M245" s="53">
        <f>KotaD4_otus[[#This Row],[D4.1016]]/I$626</f>
        <v>3.7777777777777777E-4</v>
      </c>
      <c r="N245" s="53">
        <f>KotaD4_otus[[#This Row],[D4.1030]]/J$626</f>
        <v>3.7777777777777777E-4</v>
      </c>
      <c r="O245" s="53">
        <f>KotaD4_otus[[#This Row],[D4.1016]]/K$626</f>
        <v>3.7777777777777777E-4</v>
      </c>
    </row>
    <row r="246" spans="1:15" x14ac:dyDescent="0.35">
      <c r="A246" s="52">
        <v>431</v>
      </c>
      <c r="B246" s="52" t="s">
        <v>88</v>
      </c>
      <c r="C246" s="52" t="s">
        <v>90</v>
      </c>
      <c r="D246" s="52" t="s">
        <v>316</v>
      </c>
      <c r="E246" s="52" t="s">
        <v>315</v>
      </c>
      <c r="F246" s="52" t="s">
        <v>466</v>
      </c>
      <c r="G246" s="51" t="s">
        <v>1346</v>
      </c>
      <c r="H246" s="50">
        <v>14</v>
      </c>
      <c r="I246" s="50">
        <v>7</v>
      </c>
      <c r="J246" s="50">
        <v>7</v>
      </c>
      <c r="K246" s="50">
        <v>9</v>
      </c>
      <c r="L246" s="53">
        <f>KotaD4_otus[[#This Row],[D4.0917]]/H$626</f>
        <v>3.1111111111111113E-4</v>
      </c>
      <c r="M246" s="53">
        <f>KotaD4_otus[[#This Row],[D4.1016]]/I$626</f>
        <v>1.5555555555555556E-4</v>
      </c>
      <c r="N246" s="53">
        <f>KotaD4_otus[[#This Row],[D4.1030]]/J$626</f>
        <v>1.5555555555555556E-4</v>
      </c>
      <c r="O246" s="53">
        <f>KotaD4_otus[[#This Row],[D4.1016]]/K$626</f>
        <v>1.5555555555555556E-4</v>
      </c>
    </row>
    <row r="247" spans="1:15" x14ac:dyDescent="0.35">
      <c r="A247" s="52">
        <v>461</v>
      </c>
      <c r="B247" s="52" t="s">
        <v>88</v>
      </c>
      <c r="C247" s="52" t="s">
        <v>90</v>
      </c>
      <c r="D247" s="52" t="s">
        <v>316</v>
      </c>
      <c r="E247" s="52" t="s">
        <v>315</v>
      </c>
      <c r="F247" s="52" t="s">
        <v>466</v>
      </c>
      <c r="G247" s="51" t="s">
        <v>1347</v>
      </c>
      <c r="H247" s="50">
        <v>5</v>
      </c>
      <c r="I247" s="50">
        <v>9</v>
      </c>
      <c r="J247" s="50">
        <v>6</v>
      </c>
      <c r="K247" s="50">
        <v>5</v>
      </c>
      <c r="L247" s="53">
        <f>KotaD4_otus[[#This Row],[D4.0917]]/H$626</f>
        <v>1.1111111111111112E-4</v>
      </c>
      <c r="M247" s="53">
        <f>KotaD4_otus[[#This Row],[D4.1016]]/I$626</f>
        <v>2.0000000000000001E-4</v>
      </c>
      <c r="N247" s="53">
        <f>KotaD4_otus[[#This Row],[D4.1030]]/J$626</f>
        <v>1.3333333333333334E-4</v>
      </c>
      <c r="O247" s="53">
        <f>KotaD4_otus[[#This Row],[D4.1016]]/K$626</f>
        <v>2.0000000000000001E-4</v>
      </c>
    </row>
    <row r="248" spans="1:15" x14ac:dyDescent="0.35">
      <c r="A248" s="52">
        <v>22</v>
      </c>
      <c r="B248" s="52" t="s">
        <v>88</v>
      </c>
      <c r="C248" s="52" t="s">
        <v>90</v>
      </c>
      <c r="D248" s="52" t="s">
        <v>316</v>
      </c>
      <c r="E248" s="52" t="s">
        <v>382</v>
      </c>
      <c r="F248" s="52" t="s">
        <v>554</v>
      </c>
      <c r="G248" s="51" t="s">
        <v>553</v>
      </c>
      <c r="H248" s="50">
        <v>185</v>
      </c>
      <c r="I248" s="50">
        <v>346</v>
      </c>
      <c r="J248" s="50">
        <v>289</v>
      </c>
      <c r="K248" s="50">
        <v>294</v>
      </c>
      <c r="L248" s="53">
        <f>KotaD4_otus[[#This Row],[D4.0917]]/H$626</f>
        <v>4.1111111111111114E-3</v>
      </c>
      <c r="M248" s="53">
        <f>KotaD4_otus[[#This Row],[D4.1016]]/I$626</f>
        <v>7.6888888888888892E-3</v>
      </c>
      <c r="N248" s="53">
        <f>KotaD4_otus[[#This Row],[D4.1030]]/J$626</f>
        <v>6.4222222222222224E-3</v>
      </c>
      <c r="O248" s="53">
        <f>KotaD4_otus[[#This Row],[D4.1016]]/K$626</f>
        <v>7.6888888888888892E-3</v>
      </c>
    </row>
    <row r="249" spans="1:15" x14ac:dyDescent="0.35">
      <c r="A249" s="52">
        <v>57</v>
      </c>
      <c r="B249" s="52" t="s">
        <v>88</v>
      </c>
      <c r="C249" s="52" t="s">
        <v>90</v>
      </c>
      <c r="D249" s="52" t="s">
        <v>316</v>
      </c>
      <c r="E249" s="52" t="s">
        <v>382</v>
      </c>
      <c r="F249" s="52" t="s">
        <v>554</v>
      </c>
      <c r="G249" s="51" t="s">
        <v>553</v>
      </c>
      <c r="H249" s="50">
        <v>34</v>
      </c>
      <c r="I249" s="50">
        <v>128</v>
      </c>
      <c r="J249" s="50">
        <v>154</v>
      </c>
      <c r="K249" s="50">
        <v>127</v>
      </c>
      <c r="L249" s="53">
        <f>KotaD4_otus[[#This Row],[D4.0917]]/H$626</f>
        <v>7.5555555555555554E-4</v>
      </c>
      <c r="M249" s="53">
        <f>KotaD4_otus[[#This Row],[D4.1016]]/I$626</f>
        <v>2.8444444444444446E-3</v>
      </c>
      <c r="N249" s="53">
        <f>KotaD4_otus[[#This Row],[D4.1030]]/J$626</f>
        <v>3.4222222222222223E-3</v>
      </c>
      <c r="O249" s="53">
        <f>KotaD4_otus[[#This Row],[D4.1016]]/K$626</f>
        <v>2.8444444444444446E-3</v>
      </c>
    </row>
    <row r="250" spans="1:15" x14ac:dyDescent="0.35">
      <c r="A250" s="52">
        <v>221</v>
      </c>
      <c r="B250" s="52" t="s">
        <v>88</v>
      </c>
      <c r="C250" s="52" t="s">
        <v>90</v>
      </c>
      <c r="D250" s="52" t="s">
        <v>316</v>
      </c>
      <c r="E250" s="52" t="s">
        <v>382</v>
      </c>
      <c r="F250" s="52" t="s">
        <v>554</v>
      </c>
      <c r="G250" s="51" t="s">
        <v>553</v>
      </c>
      <c r="H250" s="50">
        <v>6</v>
      </c>
      <c r="I250" s="50">
        <v>12</v>
      </c>
      <c r="J250" s="50">
        <v>24</v>
      </c>
      <c r="K250" s="50">
        <v>27</v>
      </c>
      <c r="L250" s="53">
        <f>KotaD4_otus[[#This Row],[D4.0917]]/H$626</f>
        <v>1.3333333333333334E-4</v>
      </c>
      <c r="M250" s="53">
        <f>KotaD4_otus[[#This Row],[D4.1016]]/I$626</f>
        <v>2.6666666666666668E-4</v>
      </c>
      <c r="N250" s="53">
        <f>KotaD4_otus[[#This Row],[D4.1030]]/J$626</f>
        <v>5.3333333333333336E-4</v>
      </c>
      <c r="O250" s="53">
        <f>KotaD4_otus[[#This Row],[D4.1016]]/K$626</f>
        <v>2.6666666666666668E-4</v>
      </c>
    </row>
    <row r="251" spans="1:15" x14ac:dyDescent="0.35">
      <c r="A251" s="52">
        <v>493</v>
      </c>
      <c r="B251" s="52" t="s">
        <v>88</v>
      </c>
      <c r="C251" s="52" t="s">
        <v>90</v>
      </c>
      <c r="D251" s="52" t="s">
        <v>316</v>
      </c>
      <c r="E251" s="52" t="s">
        <v>382</v>
      </c>
      <c r="F251" s="52" t="s">
        <v>554</v>
      </c>
      <c r="G251" s="51" t="s">
        <v>553</v>
      </c>
      <c r="H251" s="50">
        <v>35</v>
      </c>
      <c r="I251" s="50">
        <v>9</v>
      </c>
      <c r="J251" s="50">
        <v>14</v>
      </c>
      <c r="K251" s="50">
        <v>12</v>
      </c>
      <c r="L251" s="53">
        <f>KotaD4_otus[[#This Row],[D4.0917]]/H$626</f>
        <v>7.7777777777777773E-4</v>
      </c>
      <c r="M251" s="53">
        <f>KotaD4_otus[[#This Row],[D4.1016]]/I$626</f>
        <v>2.0000000000000001E-4</v>
      </c>
      <c r="N251" s="53">
        <f>KotaD4_otus[[#This Row],[D4.1030]]/J$626</f>
        <v>3.1111111111111113E-4</v>
      </c>
      <c r="O251" s="53">
        <f>KotaD4_otus[[#This Row],[D4.1016]]/K$626</f>
        <v>2.0000000000000001E-4</v>
      </c>
    </row>
    <row r="252" spans="1:15" x14ac:dyDescent="0.35">
      <c r="A252" s="52">
        <v>527</v>
      </c>
      <c r="B252" s="52" t="s">
        <v>88</v>
      </c>
      <c r="C252" s="52" t="s">
        <v>90</v>
      </c>
      <c r="D252" s="52" t="s">
        <v>316</v>
      </c>
      <c r="E252" s="52" t="s">
        <v>382</v>
      </c>
      <c r="F252" s="52" t="s">
        <v>554</v>
      </c>
      <c r="G252" s="51" t="s">
        <v>553</v>
      </c>
      <c r="H252" s="50">
        <v>5</v>
      </c>
      <c r="I252" s="50">
        <v>4</v>
      </c>
      <c r="J252" s="50">
        <v>8</v>
      </c>
      <c r="K252" s="50">
        <v>7</v>
      </c>
      <c r="L252" s="53">
        <f>KotaD4_otus[[#This Row],[D4.0917]]/H$626</f>
        <v>1.1111111111111112E-4</v>
      </c>
      <c r="M252" s="53">
        <f>KotaD4_otus[[#This Row],[D4.1016]]/I$626</f>
        <v>8.8888888888888893E-5</v>
      </c>
      <c r="N252" s="53">
        <f>KotaD4_otus[[#This Row],[D4.1030]]/J$626</f>
        <v>1.7777777777777779E-4</v>
      </c>
      <c r="O252" s="53">
        <f>KotaD4_otus[[#This Row],[D4.1016]]/K$626</f>
        <v>8.8888888888888893E-5</v>
      </c>
    </row>
    <row r="253" spans="1:15" x14ac:dyDescent="0.35">
      <c r="A253" s="52">
        <v>149</v>
      </c>
      <c r="B253" s="52" t="s">
        <v>88</v>
      </c>
      <c r="C253" s="52" t="s">
        <v>97</v>
      </c>
      <c r="D253" s="52" t="s">
        <v>261</v>
      </c>
      <c r="E253" s="52" t="s">
        <v>260</v>
      </c>
      <c r="F253" s="52" t="s">
        <v>1348</v>
      </c>
      <c r="G253" s="51" t="s">
        <v>1349</v>
      </c>
      <c r="H253" s="50">
        <v>25</v>
      </c>
      <c r="I253" s="50">
        <v>77</v>
      </c>
      <c r="J253" s="50">
        <v>29</v>
      </c>
      <c r="K253" s="50">
        <v>40</v>
      </c>
      <c r="L253" s="53">
        <f>KotaD4_otus[[#This Row],[D4.0917]]/H$626</f>
        <v>5.5555555555555556E-4</v>
      </c>
      <c r="M253" s="53">
        <f>KotaD4_otus[[#This Row],[D4.1016]]/I$626</f>
        <v>1.7111111111111112E-3</v>
      </c>
      <c r="N253" s="53">
        <f>KotaD4_otus[[#This Row],[D4.1030]]/J$626</f>
        <v>6.4444444444444445E-4</v>
      </c>
      <c r="O253" s="53">
        <f>KotaD4_otus[[#This Row],[D4.1016]]/K$626</f>
        <v>1.7111111111111112E-3</v>
      </c>
    </row>
    <row r="254" spans="1:15" x14ac:dyDescent="0.35">
      <c r="A254" s="52">
        <v>390</v>
      </c>
      <c r="B254" s="52" t="s">
        <v>88</v>
      </c>
      <c r="C254" s="52" t="s">
        <v>1350</v>
      </c>
      <c r="D254" s="52" t="s">
        <v>1351</v>
      </c>
      <c r="E254" s="52" t="s">
        <v>1352</v>
      </c>
      <c r="F254" s="52" t="s">
        <v>1353</v>
      </c>
      <c r="G254" s="51" t="s">
        <v>1354</v>
      </c>
      <c r="H254" s="50">
        <v>12</v>
      </c>
      <c r="I254" s="50">
        <v>4</v>
      </c>
      <c r="J254" s="50">
        <v>17</v>
      </c>
      <c r="K254" s="50">
        <v>12</v>
      </c>
      <c r="L254" s="53">
        <f>KotaD4_otus[[#This Row],[D4.0917]]/H$626</f>
        <v>2.6666666666666668E-4</v>
      </c>
      <c r="M254" s="53">
        <f>KotaD4_otus[[#This Row],[D4.1016]]/I$626</f>
        <v>8.8888888888888893E-5</v>
      </c>
      <c r="N254" s="53">
        <f>KotaD4_otus[[#This Row],[D4.1030]]/J$626</f>
        <v>3.7777777777777777E-4</v>
      </c>
      <c r="O254" s="53">
        <f>KotaD4_otus[[#This Row],[D4.1016]]/K$626</f>
        <v>8.8888888888888893E-5</v>
      </c>
    </row>
    <row r="255" spans="1:15" x14ac:dyDescent="0.35">
      <c r="A255" s="52">
        <v>394</v>
      </c>
      <c r="B255" s="52" t="s">
        <v>88</v>
      </c>
      <c r="C255" s="52" t="s">
        <v>90</v>
      </c>
      <c r="D255" s="52" t="s">
        <v>316</v>
      </c>
      <c r="E255" s="52" t="s">
        <v>1355</v>
      </c>
      <c r="F255" s="52" t="s">
        <v>1356</v>
      </c>
      <c r="G255" s="51" t="s">
        <v>1357</v>
      </c>
      <c r="H255" s="50">
        <v>1</v>
      </c>
      <c r="I255" s="50">
        <v>6</v>
      </c>
      <c r="J255" s="50">
        <v>10</v>
      </c>
      <c r="K255" s="50">
        <v>2</v>
      </c>
      <c r="L255" s="53">
        <f>KotaD4_otus[[#This Row],[D4.0917]]/H$626</f>
        <v>2.2222222222222223E-5</v>
      </c>
      <c r="M255" s="53">
        <f>KotaD4_otus[[#This Row],[D4.1016]]/I$626</f>
        <v>1.3333333333333334E-4</v>
      </c>
      <c r="N255" s="53">
        <f>KotaD4_otus[[#This Row],[D4.1030]]/J$626</f>
        <v>2.2222222222222223E-4</v>
      </c>
      <c r="O255" s="53">
        <f>KotaD4_otus[[#This Row],[D4.1016]]/K$626</f>
        <v>1.3333333333333334E-4</v>
      </c>
    </row>
    <row r="256" spans="1:15" x14ac:dyDescent="0.35">
      <c r="A256" s="52">
        <v>135</v>
      </c>
      <c r="B256" s="52" t="s">
        <v>88</v>
      </c>
      <c r="C256" s="52" t="s">
        <v>97</v>
      </c>
      <c r="D256" s="52" t="s">
        <v>336</v>
      </c>
      <c r="E256" s="52" t="s">
        <v>550</v>
      </c>
      <c r="F256" s="52" t="s">
        <v>1358</v>
      </c>
      <c r="G256" s="51" t="s">
        <v>1359</v>
      </c>
      <c r="H256" s="50">
        <v>57</v>
      </c>
      <c r="I256" s="50">
        <v>68</v>
      </c>
      <c r="J256" s="50">
        <v>20</v>
      </c>
      <c r="K256" s="50">
        <v>28</v>
      </c>
      <c r="L256" s="53">
        <f>KotaD4_otus[[#This Row],[D4.0917]]/H$626</f>
        <v>1.2666666666666666E-3</v>
      </c>
      <c r="M256" s="53">
        <f>KotaD4_otus[[#This Row],[D4.1016]]/I$626</f>
        <v>1.5111111111111111E-3</v>
      </c>
      <c r="N256" s="53">
        <f>KotaD4_otus[[#This Row],[D4.1030]]/J$626</f>
        <v>4.4444444444444447E-4</v>
      </c>
      <c r="O256" s="53">
        <f>KotaD4_otus[[#This Row],[D4.1016]]/K$626</f>
        <v>1.5111111111111111E-3</v>
      </c>
    </row>
    <row r="257" spans="1:15" x14ac:dyDescent="0.35">
      <c r="A257" s="52">
        <v>178</v>
      </c>
      <c r="B257" s="52" t="s">
        <v>88</v>
      </c>
      <c r="C257" s="52" t="s">
        <v>97</v>
      </c>
      <c r="D257" s="52" t="s">
        <v>336</v>
      </c>
      <c r="E257" s="52" t="s">
        <v>513</v>
      </c>
      <c r="F257" s="52" t="s">
        <v>512</v>
      </c>
      <c r="G257" s="51" t="s">
        <v>1360</v>
      </c>
      <c r="H257" s="50">
        <v>17</v>
      </c>
      <c r="I257" s="50">
        <v>49</v>
      </c>
      <c r="J257" s="50">
        <v>18</v>
      </c>
      <c r="K257" s="50">
        <v>25</v>
      </c>
      <c r="L257" s="53">
        <f>KotaD4_otus[[#This Row],[D4.0917]]/H$626</f>
        <v>3.7777777777777777E-4</v>
      </c>
      <c r="M257" s="53">
        <f>KotaD4_otus[[#This Row],[D4.1016]]/I$626</f>
        <v>1.0888888888888888E-3</v>
      </c>
      <c r="N257" s="53">
        <f>KotaD4_otus[[#This Row],[D4.1030]]/J$626</f>
        <v>4.0000000000000002E-4</v>
      </c>
      <c r="O257" s="53">
        <f>KotaD4_otus[[#This Row],[D4.1016]]/K$626</f>
        <v>1.0888888888888888E-3</v>
      </c>
    </row>
    <row r="258" spans="1:15" x14ac:dyDescent="0.35">
      <c r="A258" s="52">
        <v>387</v>
      </c>
      <c r="B258" s="52" t="s">
        <v>88</v>
      </c>
      <c r="C258" s="52" t="s">
        <v>97</v>
      </c>
      <c r="D258" s="52" t="s">
        <v>336</v>
      </c>
      <c r="E258" s="52" t="s">
        <v>513</v>
      </c>
      <c r="F258" s="52" t="s">
        <v>512</v>
      </c>
      <c r="G258" s="51" t="s">
        <v>1361</v>
      </c>
      <c r="H258" s="50">
        <v>7</v>
      </c>
      <c r="I258" s="50">
        <v>17</v>
      </c>
      <c r="J258" s="50">
        <v>8</v>
      </c>
      <c r="K258" s="50">
        <v>3</v>
      </c>
      <c r="L258" s="53">
        <f>KotaD4_otus[[#This Row],[D4.0917]]/H$626</f>
        <v>1.5555555555555556E-4</v>
      </c>
      <c r="M258" s="53">
        <f>KotaD4_otus[[#This Row],[D4.1016]]/I$626</f>
        <v>3.7777777777777777E-4</v>
      </c>
      <c r="N258" s="53">
        <f>KotaD4_otus[[#This Row],[D4.1030]]/J$626</f>
        <v>1.7777777777777779E-4</v>
      </c>
      <c r="O258" s="53">
        <f>KotaD4_otus[[#This Row],[D4.1016]]/K$626</f>
        <v>3.7777777777777777E-4</v>
      </c>
    </row>
    <row r="259" spans="1:15" x14ac:dyDescent="0.35">
      <c r="A259" s="52">
        <v>94</v>
      </c>
      <c r="B259" s="52" t="s">
        <v>88</v>
      </c>
      <c r="C259" s="52" t="s">
        <v>97</v>
      </c>
      <c r="D259" s="52" t="s">
        <v>336</v>
      </c>
      <c r="E259" s="52" t="s">
        <v>513</v>
      </c>
      <c r="F259" s="52" t="s">
        <v>512</v>
      </c>
      <c r="G259" s="51" t="s">
        <v>1362</v>
      </c>
      <c r="H259" s="50">
        <v>110</v>
      </c>
      <c r="I259" s="50">
        <v>82</v>
      </c>
      <c r="J259" s="50">
        <v>83</v>
      </c>
      <c r="K259" s="50">
        <v>73</v>
      </c>
      <c r="L259" s="53">
        <f>KotaD4_otus[[#This Row],[D4.0917]]/H$626</f>
        <v>2.4444444444444444E-3</v>
      </c>
      <c r="M259" s="53">
        <f>KotaD4_otus[[#This Row],[D4.1016]]/I$626</f>
        <v>1.8222222222222223E-3</v>
      </c>
      <c r="N259" s="53">
        <f>KotaD4_otus[[#This Row],[D4.1030]]/J$626</f>
        <v>1.8444444444444443E-3</v>
      </c>
      <c r="O259" s="53">
        <f>KotaD4_otus[[#This Row],[D4.1016]]/K$626</f>
        <v>1.8222222222222223E-3</v>
      </c>
    </row>
    <row r="260" spans="1:15" x14ac:dyDescent="0.35">
      <c r="A260" s="52">
        <v>227</v>
      </c>
      <c r="B260" s="52" t="s">
        <v>88</v>
      </c>
      <c r="C260" s="52" t="s">
        <v>97</v>
      </c>
      <c r="D260" s="52" t="s">
        <v>336</v>
      </c>
      <c r="E260" s="52" t="s">
        <v>513</v>
      </c>
      <c r="F260" s="52" t="s">
        <v>512</v>
      </c>
      <c r="G260" s="51" t="s">
        <v>1362</v>
      </c>
      <c r="H260" s="50">
        <v>9</v>
      </c>
      <c r="I260" s="50">
        <v>33</v>
      </c>
      <c r="J260" s="50">
        <v>20</v>
      </c>
      <c r="K260" s="50">
        <v>11</v>
      </c>
      <c r="L260" s="53">
        <f>KotaD4_otus[[#This Row],[D4.0917]]/H$626</f>
        <v>2.0000000000000001E-4</v>
      </c>
      <c r="M260" s="53">
        <f>KotaD4_otus[[#This Row],[D4.1016]]/I$626</f>
        <v>7.3333333333333334E-4</v>
      </c>
      <c r="N260" s="53">
        <f>KotaD4_otus[[#This Row],[D4.1030]]/J$626</f>
        <v>4.4444444444444447E-4</v>
      </c>
      <c r="O260" s="53">
        <f>KotaD4_otus[[#This Row],[D4.1016]]/K$626</f>
        <v>7.3333333333333334E-4</v>
      </c>
    </row>
    <row r="261" spans="1:15" x14ac:dyDescent="0.35">
      <c r="A261" s="52">
        <v>187</v>
      </c>
      <c r="B261" s="52" t="s">
        <v>88</v>
      </c>
      <c r="C261" s="52" t="s">
        <v>97</v>
      </c>
      <c r="D261" s="52" t="s">
        <v>336</v>
      </c>
      <c r="E261" s="52" t="s">
        <v>513</v>
      </c>
      <c r="F261" s="52" t="s">
        <v>512</v>
      </c>
      <c r="G261" s="51" t="s">
        <v>544</v>
      </c>
      <c r="H261" s="50">
        <v>20</v>
      </c>
      <c r="I261" s="50">
        <v>48</v>
      </c>
      <c r="J261" s="50">
        <v>41</v>
      </c>
      <c r="K261" s="50">
        <v>21</v>
      </c>
      <c r="L261" s="53">
        <f>KotaD4_otus[[#This Row],[D4.0917]]/H$626</f>
        <v>4.4444444444444447E-4</v>
      </c>
      <c r="M261" s="53">
        <f>KotaD4_otus[[#This Row],[D4.1016]]/I$626</f>
        <v>1.0666666666666667E-3</v>
      </c>
      <c r="N261" s="53">
        <f>KotaD4_otus[[#This Row],[D4.1030]]/J$626</f>
        <v>9.1111111111111113E-4</v>
      </c>
      <c r="O261" s="53">
        <f>KotaD4_otus[[#This Row],[D4.1016]]/K$626</f>
        <v>1.0666666666666667E-3</v>
      </c>
    </row>
    <row r="262" spans="1:15" x14ac:dyDescent="0.35">
      <c r="A262" s="52">
        <v>280</v>
      </c>
      <c r="B262" s="52" t="s">
        <v>88</v>
      </c>
      <c r="C262" s="52" t="s">
        <v>97</v>
      </c>
      <c r="D262" s="52" t="s">
        <v>336</v>
      </c>
      <c r="E262" s="52" t="s">
        <v>513</v>
      </c>
      <c r="F262" s="52" t="s">
        <v>512</v>
      </c>
      <c r="G262" s="51" t="s">
        <v>544</v>
      </c>
      <c r="H262" s="50">
        <v>37</v>
      </c>
      <c r="I262" s="50">
        <v>18</v>
      </c>
      <c r="J262" s="50">
        <v>6</v>
      </c>
      <c r="K262" s="50">
        <v>5</v>
      </c>
      <c r="L262" s="53">
        <f>KotaD4_otus[[#This Row],[D4.0917]]/H$626</f>
        <v>8.2222222222222223E-4</v>
      </c>
      <c r="M262" s="53">
        <f>KotaD4_otus[[#This Row],[D4.1016]]/I$626</f>
        <v>4.0000000000000002E-4</v>
      </c>
      <c r="N262" s="53">
        <f>KotaD4_otus[[#This Row],[D4.1030]]/J$626</f>
        <v>1.3333333333333334E-4</v>
      </c>
      <c r="O262" s="53">
        <f>KotaD4_otus[[#This Row],[D4.1016]]/K$626</f>
        <v>4.0000000000000002E-4</v>
      </c>
    </row>
    <row r="263" spans="1:15" x14ac:dyDescent="0.35">
      <c r="A263" s="52">
        <v>165</v>
      </c>
      <c r="B263" s="52" t="s">
        <v>88</v>
      </c>
      <c r="C263" s="52" t="s">
        <v>97</v>
      </c>
      <c r="D263" s="52" t="s">
        <v>336</v>
      </c>
      <c r="E263" s="52" t="s">
        <v>513</v>
      </c>
      <c r="F263" s="52" t="s">
        <v>512</v>
      </c>
      <c r="G263" s="51" t="s">
        <v>542</v>
      </c>
      <c r="H263" s="50">
        <v>41</v>
      </c>
      <c r="I263" s="50">
        <v>40</v>
      </c>
      <c r="J263" s="50">
        <v>45</v>
      </c>
      <c r="K263" s="50">
        <v>20</v>
      </c>
      <c r="L263" s="53">
        <f>KotaD4_otus[[#This Row],[D4.0917]]/H$626</f>
        <v>9.1111111111111113E-4</v>
      </c>
      <c r="M263" s="53">
        <f>KotaD4_otus[[#This Row],[D4.1016]]/I$626</f>
        <v>8.8888888888888893E-4</v>
      </c>
      <c r="N263" s="53">
        <f>KotaD4_otus[[#This Row],[D4.1030]]/J$626</f>
        <v>1E-3</v>
      </c>
      <c r="O263" s="53">
        <f>KotaD4_otus[[#This Row],[D4.1016]]/K$626</f>
        <v>8.8888888888888893E-4</v>
      </c>
    </row>
    <row r="264" spans="1:15" x14ac:dyDescent="0.35">
      <c r="A264" s="52">
        <v>202</v>
      </c>
      <c r="B264" s="52" t="s">
        <v>88</v>
      </c>
      <c r="C264" s="52" t="s">
        <v>97</v>
      </c>
      <c r="D264" s="52" t="s">
        <v>336</v>
      </c>
      <c r="E264" s="52" t="s">
        <v>513</v>
      </c>
      <c r="F264" s="52" t="s">
        <v>512</v>
      </c>
      <c r="G264" s="51" t="s">
        <v>542</v>
      </c>
      <c r="H264" s="50">
        <v>12</v>
      </c>
      <c r="I264" s="50">
        <v>39</v>
      </c>
      <c r="J264" s="50">
        <v>29</v>
      </c>
      <c r="K264" s="50">
        <v>17</v>
      </c>
      <c r="L264" s="53">
        <f>KotaD4_otus[[#This Row],[D4.0917]]/H$626</f>
        <v>2.6666666666666668E-4</v>
      </c>
      <c r="M264" s="53">
        <f>KotaD4_otus[[#This Row],[D4.1016]]/I$626</f>
        <v>8.6666666666666663E-4</v>
      </c>
      <c r="N264" s="53">
        <f>KotaD4_otus[[#This Row],[D4.1030]]/J$626</f>
        <v>6.4444444444444445E-4</v>
      </c>
      <c r="O264" s="53">
        <f>KotaD4_otus[[#This Row],[D4.1016]]/K$626</f>
        <v>8.6666666666666663E-4</v>
      </c>
    </row>
    <row r="265" spans="1:15" x14ac:dyDescent="0.35">
      <c r="A265" s="52">
        <v>236</v>
      </c>
      <c r="B265" s="52" t="s">
        <v>88</v>
      </c>
      <c r="C265" s="52" t="s">
        <v>97</v>
      </c>
      <c r="D265" s="52" t="s">
        <v>336</v>
      </c>
      <c r="E265" s="52" t="s">
        <v>513</v>
      </c>
      <c r="F265" s="52" t="s">
        <v>512</v>
      </c>
      <c r="G265" s="51" t="s">
        <v>541</v>
      </c>
      <c r="H265" s="50">
        <v>55</v>
      </c>
      <c r="I265" s="50">
        <v>19</v>
      </c>
      <c r="J265" s="50">
        <v>9</v>
      </c>
      <c r="K265" s="50">
        <v>11</v>
      </c>
      <c r="L265" s="53">
        <f>KotaD4_otus[[#This Row],[D4.0917]]/H$626</f>
        <v>1.2222222222222222E-3</v>
      </c>
      <c r="M265" s="53">
        <f>KotaD4_otus[[#This Row],[D4.1016]]/I$626</f>
        <v>4.2222222222222222E-4</v>
      </c>
      <c r="N265" s="53">
        <f>KotaD4_otus[[#This Row],[D4.1030]]/J$626</f>
        <v>2.0000000000000001E-4</v>
      </c>
      <c r="O265" s="53">
        <f>KotaD4_otus[[#This Row],[D4.1016]]/K$626</f>
        <v>4.2222222222222222E-4</v>
      </c>
    </row>
    <row r="266" spans="1:15" x14ac:dyDescent="0.35">
      <c r="A266" s="52">
        <v>300</v>
      </c>
      <c r="B266" s="52" t="s">
        <v>88</v>
      </c>
      <c r="C266" s="52" t="s">
        <v>97</v>
      </c>
      <c r="D266" s="52" t="s">
        <v>336</v>
      </c>
      <c r="E266" s="52" t="s">
        <v>513</v>
      </c>
      <c r="F266" s="52" t="s">
        <v>512</v>
      </c>
      <c r="G266" s="51" t="s">
        <v>541</v>
      </c>
      <c r="H266" s="50">
        <v>5</v>
      </c>
      <c r="I266" s="50">
        <v>17</v>
      </c>
      <c r="J266" s="50">
        <v>11</v>
      </c>
      <c r="K266" s="50">
        <v>6</v>
      </c>
      <c r="L266" s="53">
        <f>KotaD4_otus[[#This Row],[D4.0917]]/H$626</f>
        <v>1.1111111111111112E-4</v>
      </c>
      <c r="M266" s="53">
        <f>KotaD4_otus[[#This Row],[D4.1016]]/I$626</f>
        <v>3.7777777777777777E-4</v>
      </c>
      <c r="N266" s="53">
        <f>KotaD4_otus[[#This Row],[D4.1030]]/J$626</f>
        <v>2.4444444444444443E-4</v>
      </c>
      <c r="O266" s="53">
        <f>KotaD4_otus[[#This Row],[D4.1016]]/K$626</f>
        <v>3.7777777777777777E-4</v>
      </c>
    </row>
    <row r="267" spans="1:15" x14ac:dyDescent="0.35">
      <c r="A267" s="52">
        <v>598</v>
      </c>
      <c r="B267" s="52" t="s">
        <v>88</v>
      </c>
      <c r="C267" s="52" t="s">
        <v>1147</v>
      </c>
      <c r="D267" s="52" t="s">
        <v>1363</v>
      </c>
      <c r="E267" s="52" t="s">
        <v>1364</v>
      </c>
      <c r="F267" s="52" t="s">
        <v>1365</v>
      </c>
      <c r="G267" s="51" t="s">
        <v>1366</v>
      </c>
      <c r="H267" s="50">
        <v>2</v>
      </c>
      <c r="I267" s="50">
        <v>4</v>
      </c>
      <c r="J267" s="50">
        <v>1</v>
      </c>
      <c r="K267" s="50">
        <v>3</v>
      </c>
      <c r="L267" s="53">
        <f>KotaD4_otus[[#This Row],[D4.0917]]/H$626</f>
        <v>4.4444444444444447E-5</v>
      </c>
      <c r="M267" s="53">
        <f>KotaD4_otus[[#This Row],[D4.1016]]/I$626</f>
        <v>8.8888888888888893E-5</v>
      </c>
      <c r="N267" s="53">
        <f>KotaD4_otus[[#This Row],[D4.1030]]/J$626</f>
        <v>2.2222222222222223E-5</v>
      </c>
      <c r="O267" s="53">
        <f>KotaD4_otus[[#This Row],[D4.1016]]/K$626</f>
        <v>8.8888888888888893E-5</v>
      </c>
    </row>
    <row r="268" spans="1:15" x14ac:dyDescent="0.35">
      <c r="A268" s="52">
        <v>355</v>
      </c>
      <c r="B268" s="52" t="s">
        <v>88</v>
      </c>
      <c r="C268" s="52" t="s">
        <v>97</v>
      </c>
      <c r="D268" s="52" t="s">
        <v>261</v>
      </c>
      <c r="E268" s="52" t="s">
        <v>260</v>
      </c>
      <c r="F268" s="52" t="s">
        <v>263</v>
      </c>
      <c r="G268" s="51" t="s">
        <v>1367</v>
      </c>
      <c r="H268" s="50">
        <v>14</v>
      </c>
      <c r="I268" s="50">
        <v>24</v>
      </c>
      <c r="J268" s="50">
        <v>11</v>
      </c>
      <c r="K268" s="50">
        <v>5</v>
      </c>
      <c r="L268" s="53">
        <f>KotaD4_otus[[#This Row],[D4.0917]]/H$626</f>
        <v>3.1111111111111113E-4</v>
      </c>
      <c r="M268" s="53">
        <f>KotaD4_otus[[#This Row],[D4.1016]]/I$626</f>
        <v>5.3333333333333336E-4</v>
      </c>
      <c r="N268" s="53">
        <f>KotaD4_otus[[#This Row],[D4.1030]]/J$626</f>
        <v>2.4444444444444443E-4</v>
      </c>
      <c r="O268" s="53">
        <f>KotaD4_otus[[#This Row],[D4.1016]]/K$626</f>
        <v>5.3333333333333336E-4</v>
      </c>
    </row>
    <row r="269" spans="1:15" x14ac:dyDescent="0.35">
      <c r="A269" s="52">
        <v>430</v>
      </c>
      <c r="B269" s="52" t="s">
        <v>88</v>
      </c>
      <c r="C269" s="52" t="s">
        <v>1368</v>
      </c>
      <c r="D269" s="52" t="s">
        <v>1369</v>
      </c>
      <c r="E269" s="52" t="s">
        <v>1370</v>
      </c>
      <c r="F269" s="52" t="s">
        <v>1371</v>
      </c>
      <c r="G269" s="51" t="s">
        <v>1372</v>
      </c>
      <c r="H269" s="50">
        <v>18</v>
      </c>
      <c r="I269" s="50">
        <v>1</v>
      </c>
      <c r="J269" s="50">
        <v>7</v>
      </c>
      <c r="K269" s="50">
        <v>0</v>
      </c>
      <c r="L269" s="53">
        <f>KotaD4_otus[[#This Row],[D4.0917]]/H$626</f>
        <v>4.0000000000000002E-4</v>
      </c>
      <c r="M269" s="53">
        <f>KotaD4_otus[[#This Row],[D4.1016]]/I$626</f>
        <v>2.2222222222222223E-5</v>
      </c>
      <c r="N269" s="53">
        <f>KotaD4_otus[[#This Row],[D4.1030]]/J$626</f>
        <v>1.5555555555555556E-4</v>
      </c>
      <c r="O269" s="53">
        <f>KotaD4_otus[[#This Row],[D4.1016]]/K$626</f>
        <v>2.2222222222222223E-5</v>
      </c>
    </row>
    <row r="270" spans="1:15" x14ac:dyDescent="0.35">
      <c r="A270" s="52">
        <v>226</v>
      </c>
      <c r="B270" s="52" t="s">
        <v>88</v>
      </c>
      <c r="C270" s="52" t="s">
        <v>114</v>
      </c>
      <c r="D270" s="52" t="s">
        <v>136</v>
      </c>
      <c r="E270" s="52" t="s">
        <v>339</v>
      </c>
      <c r="F270" s="52" t="s">
        <v>1373</v>
      </c>
      <c r="G270" s="51" t="s">
        <v>1374</v>
      </c>
      <c r="H270" s="50">
        <v>11</v>
      </c>
      <c r="I270" s="50">
        <v>1</v>
      </c>
      <c r="J270" s="50">
        <v>11</v>
      </c>
      <c r="K270" s="50">
        <v>70</v>
      </c>
      <c r="L270" s="53">
        <f>KotaD4_otus[[#This Row],[D4.0917]]/H$626</f>
        <v>2.4444444444444443E-4</v>
      </c>
      <c r="M270" s="53">
        <f>KotaD4_otus[[#This Row],[D4.1016]]/I$626</f>
        <v>2.2222222222222223E-5</v>
      </c>
      <c r="N270" s="53">
        <f>KotaD4_otus[[#This Row],[D4.1030]]/J$626</f>
        <v>2.4444444444444443E-4</v>
      </c>
      <c r="O270" s="53">
        <f>KotaD4_otus[[#This Row],[D4.1016]]/K$626</f>
        <v>2.2222222222222223E-5</v>
      </c>
    </row>
    <row r="271" spans="1:15" x14ac:dyDescent="0.35">
      <c r="A271" s="52">
        <v>105</v>
      </c>
      <c r="B271" s="52" t="s">
        <v>88</v>
      </c>
      <c r="C271" s="52" t="s">
        <v>114</v>
      </c>
      <c r="D271" s="52" t="s">
        <v>136</v>
      </c>
      <c r="E271" s="52" t="s">
        <v>184</v>
      </c>
      <c r="F271" s="52" t="s">
        <v>1375</v>
      </c>
      <c r="G271" s="51" t="s">
        <v>1376</v>
      </c>
      <c r="H271" s="50">
        <v>25</v>
      </c>
      <c r="I271" s="50">
        <v>71</v>
      </c>
      <c r="J271" s="50">
        <v>64</v>
      </c>
      <c r="K271" s="50">
        <v>105</v>
      </c>
      <c r="L271" s="53">
        <f>KotaD4_otus[[#This Row],[D4.0917]]/H$626</f>
        <v>5.5555555555555556E-4</v>
      </c>
      <c r="M271" s="53">
        <f>KotaD4_otus[[#This Row],[D4.1016]]/I$626</f>
        <v>1.5777777777777778E-3</v>
      </c>
      <c r="N271" s="53">
        <f>KotaD4_otus[[#This Row],[D4.1030]]/J$626</f>
        <v>1.4222222222222223E-3</v>
      </c>
      <c r="O271" s="53">
        <f>KotaD4_otus[[#This Row],[D4.1016]]/K$626</f>
        <v>1.5777777777777778E-3</v>
      </c>
    </row>
    <row r="272" spans="1:15" x14ac:dyDescent="0.35">
      <c r="A272" s="52">
        <v>140</v>
      </c>
      <c r="B272" s="52" t="s">
        <v>88</v>
      </c>
      <c r="C272" s="52" t="s">
        <v>114</v>
      </c>
      <c r="D272" s="52" t="s">
        <v>136</v>
      </c>
      <c r="E272" s="52" t="s">
        <v>1377</v>
      </c>
      <c r="F272" s="52" t="s">
        <v>1378</v>
      </c>
      <c r="G272" s="51" t="s">
        <v>1379</v>
      </c>
      <c r="H272" s="50">
        <v>19</v>
      </c>
      <c r="I272" s="50">
        <v>2</v>
      </c>
      <c r="J272" s="50">
        <v>8</v>
      </c>
      <c r="K272" s="50">
        <v>165</v>
      </c>
      <c r="L272" s="53">
        <f>KotaD4_otus[[#This Row],[D4.0917]]/H$626</f>
        <v>4.2222222222222222E-4</v>
      </c>
      <c r="M272" s="53">
        <f>KotaD4_otus[[#This Row],[D4.1016]]/I$626</f>
        <v>4.4444444444444447E-5</v>
      </c>
      <c r="N272" s="53">
        <f>KotaD4_otus[[#This Row],[D4.1030]]/J$626</f>
        <v>1.7777777777777779E-4</v>
      </c>
      <c r="O272" s="53">
        <f>KotaD4_otus[[#This Row],[D4.1016]]/K$626</f>
        <v>4.4444444444444447E-5</v>
      </c>
    </row>
    <row r="273" spans="1:15" x14ac:dyDescent="0.35">
      <c r="A273" s="52">
        <v>270</v>
      </c>
      <c r="B273" s="52" t="s">
        <v>88</v>
      </c>
      <c r="C273" s="52" t="s">
        <v>114</v>
      </c>
      <c r="D273" s="52" t="s">
        <v>136</v>
      </c>
      <c r="E273" s="52" t="s">
        <v>1380</v>
      </c>
      <c r="F273" s="52" t="s">
        <v>1381</v>
      </c>
      <c r="G273" s="51" t="s">
        <v>1382</v>
      </c>
      <c r="H273" s="50">
        <v>5</v>
      </c>
      <c r="I273" s="50">
        <v>23</v>
      </c>
      <c r="J273" s="50">
        <v>15</v>
      </c>
      <c r="K273" s="50">
        <v>19</v>
      </c>
      <c r="L273" s="53">
        <f>KotaD4_otus[[#This Row],[D4.0917]]/H$626</f>
        <v>1.1111111111111112E-4</v>
      </c>
      <c r="M273" s="53">
        <f>KotaD4_otus[[#This Row],[D4.1016]]/I$626</f>
        <v>5.1111111111111116E-4</v>
      </c>
      <c r="N273" s="53">
        <f>KotaD4_otus[[#This Row],[D4.1030]]/J$626</f>
        <v>3.3333333333333332E-4</v>
      </c>
      <c r="O273" s="53">
        <f>KotaD4_otus[[#This Row],[D4.1016]]/K$626</f>
        <v>5.1111111111111116E-4</v>
      </c>
    </row>
    <row r="274" spans="1:15" x14ac:dyDescent="0.35">
      <c r="A274" s="52">
        <v>519</v>
      </c>
      <c r="B274" s="52" t="s">
        <v>88</v>
      </c>
      <c r="C274" s="52" t="s">
        <v>114</v>
      </c>
      <c r="D274" s="52" t="s">
        <v>136</v>
      </c>
      <c r="E274" s="52" t="s">
        <v>1383</v>
      </c>
      <c r="F274" s="52" t="s">
        <v>1384</v>
      </c>
      <c r="G274" s="51" t="s">
        <v>1385</v>
      </c>
      <c r="H274" s="50">
        <v>0</v>
      </c>
      <c r="I274" s="50">
        <v>6</v>
      </c>
      <c r="J274" s="50">
        <v>5</v>
      </c>
      <c r="K274" s="50">
        <v>10</v>
      </c>
      <c r="L274" s="53">
        <f>KotaD4_otus[[#This Row],[D4.0917]]/H$626</f>
        <v>0</v>
      </c>
      <c r="M274" s="53">
        <f>KotaD4_otus[[#This Row],[D4.1016]]/I$626</f>
        <v>1.3333333333333334E-4</v>
      </c>
      <c r="N274" s="53">
        <f>KotaD4_otus[[#This Row],[D4.1030]]/J$626</f>
        <v>1.1111111111111112E-4</v>
      </c>
      <c r="O274" s="53">
        <f>KotaD4_otus[[#This Row],[D4.1016]]/K$626</f>
        <v>1.3333333333333334E-4</v>
      </c>
    </row>
    <row r="275" spans="1:15" x14ac:dyDescent="0.35">
      <c r="A275" s="52">
        <v>80</v>
      </c>
      <c r="B275" s="52" t="s">
        <v>88</v>
      </c>
      <c r="C275" s="52" t="s">
        <v>903</v>
      </c>
      <c r="D275" s="52" t="s">
        <v>904</v>
      </c>
      <c r="E275" s="52" t="s">
        <v>1386</v>
      </c>
      <c r="F275" s="52" t="s">
        <v>1387</v>
      </c>
      <c r="G275" s="51" t="s">
        <v>1388</v>
      </c>
      <c r="H275" s="50">
        <v>2</v>
      </c>
      <c r="I275" s="50">
        <v>0</v>
      </c>
      <c r="J275" s="50">
        <v>0</v>
      </c>
      <c r="K275" s="50">
        <v>361</v>
      </c>
      <c r="L275" s="53">
        <f>KotaD4_otus[[#This Row],[D4.0917]]/H$626</f>
        <v>4.4444444444444447E-5</v>
      </c>
      <c r="M275" s="53">
        <f>KotaD4_otus[[#This Row],[D4.1016]]/I$626</f>
        <v>0</v>
      </c>
      <c r="N275" s="53">
        <f>KotaD4_otus[[#This Row],[D4.1030]]/J$626</f>
        <v>0</v>
      </c>
      <c r="O275" s="53">
        <f>KotaD4_otus[[#This Row],[D4.1016]]/K$626</f>
        <v>0</v>
      </c>
    </row>
    <row r="276" spans="1:15" x14ac:dyDescent="0.35">
      <c r="A276" s="52">
        <v>301</v>
      </c>
      <c r="B276" s="52" t="s">
        <v>88</v>
      </c>
      <c r="C276" s="52" t="s">
        <v>114</v>
      </c>
      <c r="D276" s="52" t="s">
        <v>136</v>
      </c>
      <c r="E276" s="52" t="s">
        <v>155</v>
      </c>
      <c r="F276" s="52" t="s">
        <v>1389</v>
      </c>
      <c r="G276" s="51" t="s">
        <v>1390</v>
      </c>
      <c r="H276" s="50">
        <v>25</v>
      </c>
      <c r="I276" s="50">
        <v>14</v>
      </c>
      <c r="J276" s="50">
        <v>10</v>
      </c>
      <c r="K276" s="50">
        <v>9</v>
      </c>
      <c r="L276" s="53">
        <f>KotaD4_otus[[#This Row],[D4.0917]]/H$626</f>
        <v>5.5555555555555556E-4</v>
      </c>
      <c r="M276" s="53">
        <f>KotaD4_otus[[#This Row],[D4.1016]]/I$626</f>
        <v>3.1111111111111113E-4</v>
      </c>
      <c r="N276" s="53">
        <f>KotaD4_otus[[#This Row],[D4.1030]]/J$626</f>
        <v>2.2222222222222223E-4</v>
      </c>
      <c r="O276" s="53">
        <f>KotaD4_otus[[#This Row],[D4.1016]]/K$626</f>
        <v>3.1111111111111113E-4</v>
      </c>
    </row>
    <row r="277" spans="1:15" x14ac:dyDescent="0.35">
      <c r="A277" s="52">
        <v>614</v>
      </c>
      <c r="B277" s="52" t="s">
        <v>88</v>
      </c>
      <c r="C277" s="52" t="s">
        <v>114</v>
      </c>
      <c r="D277" s="52" t="s">
        <v>136</v>
      </c>
      <c r="E277" s="52" t="s">
        <v>484</v>
      </c>
      <c r="F277" s="52" t="s">
        <v>1391</v>
      </c>
      <c r="G277" s="51" t="s">
        <v>1392</v>
      </c>
      <c r="H277" s="50">
        <v>4</v>
      </c>
      <c r="I277" s="50">
        <v>13</v>
      </c>
      <c r="J277" s="50">
        <v>8</v>
      </c>
      <c r="K277" s="50">
        <v>5</v>
      </c>
      <c r="L277" s="53">
        <f>KotaD4_otus[[#This Row],[D4.0917]]/H$626</f>
        <v>8.8888888888888893E-5</v>
      </c>
      <c r="M277" s="53">
        <f>KotaD4_otus[[#This Row],[D4.1016]]/I$626</f>
        <v>2.8888888888888888E-4</v>
      </c>
      <c r="N277" s="53">
        <f>KotaD4_otus[[#This Row],[D4.1030]]/J$626</f>
        <v>1.7777777777777779E-4</v>
      </c>
      <c r="O277" s="53">
        <f>KotaD4_otus[[#This Row],[D4.1016]]/K$626</f>
        <v>2.8888888888888888E-4</v>
      </c>
    </row>
    <row r="278" spans="1:15" x14ac:dyDescent="0.35">
      <c r="A278" s="52">
        <v>619</v>
      </c>
      <c r="B278" s="52" t="s">
        <v>88</v>
      </c>
      <c r="C278" s="52" t="s">
        <v>114</v>
      </c>
      <c r="D278" s="52" t="s">
        <v>136</v>
      </c>
      <c r="E278" s="52" t="s">
        <v>481</v>
      </c>
      <c r="F278" s="52" t="s">
        <v>1393</v>
      </c>
      <c r="G278" s="51" t="s">
        <v>1394</v>
      </c>
      <c r="H278" s="50">
        <v>15</v>
      </c>
      <c r="I278" s="50">
        <v>9</v>
      </c>
      <c r="J278" s="50">
        <v>5</v>
      </c>
      <c r="K278" s="50">
        <v>9</v>
      </c>
      <c r="L278" s="53">
        <f>KotaD4_otus[[#This Row],[D4.0917]]/H$626</f>
        <v>3.3333333333333332E-4</v>
      </c>
      <c r="M278" s="53">
        <f>KotaD4_otus[[#This Row],[D4.1016]]/I$626</f>
        <v>2.0000000000000001E-4</v>
      </c>
      <c r="N278" s="53">
        <f>KotaD4_otus[[#This Row],[D4.1030]]/J$626</f>
        <v>1.1111111111111112E-4</v>
      </c>
      <c r="O278" s="53">
        <f>KotaD4_otus[[#This Row],[D4.1016]]/K$626</f>
        <v>2.0000000000000001E-4</v>
      </c>
    </row>
    <row r="279" spans="1:15" x14ac:dyDescent="0.35">
      <c r="A279" s="52">
        <v>317</v>
      </c>
      <c r="B279" s="52" t="s">
        <v>88</v>
      </c>
      <c r="C279" s="52" t="s">
        <v>455</v>
      </c>
      <c r="D279" s="52" t="s">
        <v>454</v>
      </c>
      <c r="E279" s="52" t="s">
        <v>527</v>
      </c>
      <c r="F279" s="52" t="s">
        <v>526</v>
      </c>
      <c r="G279" s="51" t="s">
        <v>525</v>
      </c>
      <c r="H279" s="50">
        <v>2</v>
      </c>
      <c r="I279" s="50">
        <v>23</v>
      </c>
      <c r="J279" s="50">
        <v>7</v>
      </c>
      <c r="K279" s="50">
        <v>4</v>
      </c>
      <c r="L279" s="53">
        <f>KotaD4_otus[[#This Row],[D4.0917]]/H$626</f>
        <v>4.4444444444444447E-5</v>
      </c>
      <c r="M279" s="53">
        <f>KotaD4_otus[[#This Row],[D4.1016]]/I$626</f>
        <v>5.1111111111111116E-4</v>
      </c>
      <c r="N279" s="53">
        <f>KotaD4_otus[[#This Row],[D4.1030]]/J$626</f>
        <v>1.5555555555555556E-4</v>
      </c>
      <c r="O279" s="53">
        <f>KotaD4_otus[[#This Row],[D4.1016]]/K$626</f>
        <v>5.1111111111111116E-4</v>
      </c>
    </row>
    <row r="280" spans="1:15" x14ac:dyDescent="0.35">
      <c r="A280" s="52">
        <v>305</v>
      </c>
      <c r="B280" s="52" t="s">
        <v>88</v>
      </c>
      <c r="C280" s="52" t="s">
        <v>455</v>
      </c>
      <c r="D280" s="52" t="s">
        <v>454</v>
      </c>
      <c r="E280" s="52" t="s">
        <v>527</v>
      </c>
      <c r="F280" s="52" t="s">
        <v>526</v>
      </c>
      <c r="G280" s="51" t="s">
        <v>525</v>
      </c>
      <c r="H280" s="50">
        <v>13</v>
      </c>
      <c r="I280" s="50">
        <v>33</v>
      </c>
      <c r="J280" s="50">
        <v>13</v>
      </c>
      <c r="K280" s="50">
        <v>3</v>
      </c>
      <c r="L280" s="53">
        <f>KotaD4_otus[[#This Row],[D4.0917]]/H$626</f>
        <v>2.8888888888888888E-4</v>
      </c>
      <c r="M280" s="53">
        <f>KotaD4_otus[[#This Row],[D4.1016]]/I$626</f>
        <v>7.3333333333333334E-4</v>
      </c>
      <c r="N280" s="53">
        <f>KotaD4_otus[[#This Row],[D4.1030]]/J$626</f>
        <v>2.8888888888888888E-4</v>
      </c>
      <c r="O280" s="53">
        <f>KotaD4_otus[[#This Row],[D4.1016]]/K$626</f>
        <v>7.3333333333333334E-4</v>
      </c>
    </row>
    <row r="281" spans="1:15" x14ac:dyDescent="0.35">
      <c r="A281" s="52">
        <v>272</v>
      </c>
      <c r="B281" s="52" t="s">
        <v>88</v>
      </c>
      <c r="C281" s="52" t="s">
        <v>114</v>
      </c>
      <c r="D281" s="52" t="s">
        <v>136</v>
      </c>
      <c r="E281" s="52" t="s">
        <v>155</v>
      </c>
      <c r="F281" s="52" t="s">
        <v>1395</v>
      </c>
      <c r="G281" s="51" t="s">
        <v>1396</v>
      </c>
      <c r="H281" s="50">
        <v>17</v>
      </c>
      <c r="I281" s="50">
        <v>12</v>
      </c>
      <c r="J281" s="50">
        <v>7</v>
      </c>
      <c r="K281" s="50">
        <v>15</v>
      </c>
      <c r="L281" s="53">
        <f>KotaD4_otus[[#This Row],[D4.0917]]/H$626</f>
        <v>3.7777777777777777E-4</v>
      </c>
      <c r="M281" s="53">
        <f>KotaD4_otus[[#This Row],[D4.1016]]/I$626</f>
        <v>2.6666666666666668E-4</v>
      </c>
      <c r="N281" s="53">
        <f>KotaD4_otus[[#This Row],[D4.1030]]/J$626</f>
        <v>1.5555555555555556E-4</v>
      </c>
      <c r="O281" s="53">
        <f>KotaD4_otus[[#This Row],[D4.1016]]/K$626</f>
        <v>2.6666666666666668E-4</v>
      </c>
    </row>
    <row r="282" spans="1:15" x14ac:dyDescent="0.35">
      <c r="A282" s="52">
        <v>116</v>
      </c>
      <c r="B282" s="52" t="s">
        <v>88</v>
      </c>
      <c r="C282" s="52" t="s">
        <v>114</v>
      </c>
      <c r="D282" s="52" t="s">
        <v>136</v>
      </c>
      <c r="E282" s="52" t="s">
        <v>193</v>
      </c>
      <c r="F282" s="52" t="s">
        <v>522</v>
      </c>
      <c r="G282" s="51" t="s">
        <v>1397</v>
      </c>
      <c r="H282" s="50">
        <v>116</v>
      </c>
      <c r="I282" s="50">
        <v>55</v>
      </c>
      <c r="J282" s="50">
        <v>25</v>
      </c>
      <c r="K282" s="50">
        <v>41</v>
      </c>
      <c r="L282" s="53">
        <f>KotaD4_otus[[#This Row],[D4.0917]]/H$626</f>
        <v>2.5777777777777778E-3</v>
      </c>
      <c r="M282" s="53">
        <f>KotaD4_otus[[#This Row],[D4.1016]]/I$626</f>
        <v>1.2222222222222222E-3</v>
      </c>
      <c r="N282" s="53">
        <f>KotaD4_otus[[#This Row],[D4.1030]]/J$626</f>
        <v>5.5555555555555556E-4</v>
      </c>
      <c r="O282" s="53">
        <f>KotaD4_otus[[#This Row],[D4.1016]]/K$626</f>
        <v>1.2222222222222222E-3</v>
      </c>
    </row>
    <row r="283" spans="1:15" x14ac:dyDescent="0.35">
      <c r="A283" s="52">
        <v>454</v>
      </c>
      <c r="B283" s="52" t="s">
        <v>88</v>
      </c>
      <c r="C283" s="52" t="s">
        <v>114</v>
      </c>
      <c r="D283" s="52" t="s">
        <v>136</v>
      </c>
      <c r="E283" s="52" t="s">
        <v>193</v>
      </c>
      <c r="F283" s="52" t="s">
        <v>1398</v>
      </c>
      <c r="G283" s="51" t="s">
        <v>1399</v>
      </c>
      <c r="H283" s="50">
        <v>13</v>
      </c>
      <c r="I283" s="50">
        <v>9</v>
      </c>
      <c r="J283" s="50">
        <v>3</v>
      </c>
      <c r="K283" s="50">
        <v>4</v>
      </c>
      <c r="L283" s="53">
        <f>KotaD4_otus[[#This Row],[D4.0917]]/H$626</f>
        <v>2.8888888888888888E-4</v>
      </c>
      <c r="M283" s="53">
        <f>KotaD4_otus[[#This Row],[D4.1016]]/I$626</f>
        <v>2.0000000000000001E-4</v>
      </c>
      <c r="N283" s="53">
        <f>KotaD4_otus[[#This Row],[D4.1030]]/J$626</f>
        <v>6.666666666666667E-5</v>
      </c>
      <c r="O283" s="53">
        <f>KotaD4_otus[[#This Row],[D4.1016]]/K$626</f>
        <v>2.0000000000000001E-4</v>
      </c>
    </row>
    <row r="284" spans="1:15" x14ac:dyDescent="0.35">
      <c r="A284" s="52">
        <v>494</v>
      </c>
      <c r="B284" s="52" t="s">
        <v>88</v>
      </c>
      <c r="C284" s="52" t="s">
        <v>97</v>
      </c>
      <c r="D284" s="52" t="s">
        <v>336</v>
      </c>
      <c r="E284" s="52" t="s">
        <v>935</v>
      </c>
      <c r="F284" s="52" t="s">
        <v>936</v>
      </c>
      <c r="G284" s="51" t="s">
        <v>1400</v>
      </c>
      <c r="H284" s="50">
        <v>8</v>
      </c>
      <c r="I284" s="50">
        <v>3</v>
      </c>
      <c r="J284" s="50">
        <v>5</v>
      </c>
      <c r="K284" s="50">
        <v>9</v>
      </c>
      <c r="L284" s="53">
        <f>KotaD4_otus[[#This Row],[D4.0917]]/H$626</f>
        <v>1.7777777777777779E-4</v>
      </c>
      <c r="M284" s="53">
        <f>KotaD4_otus[[#This Row],[D4.1016]]/I$626</f>
        <v>6.666666666666667E-5</v>
      </c>
      <c r="N284" s="53">
        <f>KotaD4_otus[[#This Row],[D4.1030]]/J$626</f>
        <v>1.1111111111111112E-4</v>
      </c>
      <c r="O284" s="53">
        <f>KotaD4_otus[[#This Row],[D4.1016]]/K$626</f>
        <v>6.666666666666667E-5</v>
      </c>
    </row>
    <row r="285" spans="1:15" x14ac:dyDescent="0.35">
      <c r="A285" s="52">
        <v>439</v>
      </c>
      <c r="B285" s="52" t="s">
        <v>88</v>
      </c>
      <c r="C285" s="52" t="s">
        <v>97</v>
      </c>
      <c r="D285" s="52" t="s">
        <v>336</v>
      </c>
      <c r="E285" s="52" t="s">
        <v>935</v>
      </c>
      <c r="F285" s="52" t="s">
        <v>936</v>
      </c>
      <c r="G285" s="51" t="s">
        <v>1401</v>
      </c>
      <c r="H285" s="50">
        <v>3</v>
      </c>
      <c r="I285" s="50">
        <v>15</v>
      </c>
      <c r="J285" s="50">
        <v>11</v>
      </c>
      <c r="K285" s="50">
        <v>12</v>
      </c>
      <c r="L285" s="53">
        <f>KotaD4_otus[[#This Row],[D4.0917]]/H$626</f>
        <v>6.666666666666667E-5</v>
      </c>
      <c r="M285" s="53">
        <f>KotaD4_otus[[#This Row],[D4.1016]]/I$626</f>
        <v>3.3333333333333332E-4</v>
      </c>
      <c r="N285" s="53">
        <f>KotaD4_otus[[#This Row],[D4.1030]]/J$626</f>
        <v>2.4444444444444443E-4</v>
      </c>
      <c r="O285" s="53">
        <f>KotaD4_otus[[#This Row],[D4.1016]]/K$626</f>
        <v>3.3333333333333332E-4</v>
      </c>
    </row>
    <row r="286" spans="1:15" x14ac:dyDescent="0.35">
      <c r="A286" s="52">
        <v>562</v>
      </c>
      <c r="B286" s="52" t="s">
        <v>88</v>
      </c>
      <c r="C286" s="52" t="s">
        <v>97</v>
      </c>
      <c r="D286" s="52" t="s">
        <v>336</v>
      </c>
      <c r="E286" s="52" t="s">
        <v>1402</v>
      </c>
      <c r="F286" s="52" t="s">
        <v>1403</v>
      </c>
      <c r="G286" s="51" t="s">
        <v>1404</v>
      </c>
      <c r="H286" s="50">
        <v>6</v>
      </c>
      <c r="I286" s="50">
        <v>13</v>
      </c>
      <c r="J286" s="50">
        <v>8</v>
      </c>
      <c r="K286" s="50">
        <v>5</v>
      </c>
      <c r="L286" s="53">
        <f>KotaD4_otus[[#This Row],[D4.0917]]/H$626</f>
        <v>1.3333333333333334E-4</v>
      </c>
      <c r="M286" s="53">
        <f>KotaD4_otus[[#This Row],[D4.1016]]/I$626</f>
        <v>2.8888888888888888E-4</v>
      </c>
      <c r="N286" s="53">
        <f>KotaD4_otus[[#This Row],[D4.1030]]/J$626</f>
        <v>1.7777777777777779E-4</v>
      </c>
      <c r="O286" s="53">
        <f>KotaD4_otus[[#This Row],[D4.1016]]/K$626</f>
        <v>2.8888888888888888E-4</v>
      </c>
    </row>
    <row r="287" spans="1:15" x14ac:dyDescent="0.35">
      <c r="A287" s="52">
        <v>432</v>
      </c>
      <c r="B287" s="52" t="s">
        <v>88</v>
      </c>
      <c r="C287" s="52" t="s">
        <v>97</v>
      </c>
      <c r="D287" s="52" t="s">
        <v>336</v>
      </c>
      <c r="E287" s="52" t="s">
        <v>1405</v>
      </c>
      <c r="F287" s="52" t="s">
        <v>1406</v>
      </c>
      <c r="G287" s="51" t="s">
        <v>1407</v>
      </c>
      <c r="H287" s="50">
        <v>11</v>
      </c>
      <c r="I287" s="50">
        <v>11</v>
      </c>
      <c r="J287" s="50">
        <v>2</v>
      </c>
      <c r="K287" s="50">
        <v>1</v>
      </c>
      <c r="L287" s="53">
        <f>KotaD4_otus[[#This Row],[D4.0917]]/H$626</f>
        <v>2.4444444444444443E-4</v>
      </c>
      <c r="M287" s="53">
        <f>KotaD4_otus[[#This Row],[D4.1016]]/I$626</f>
        <v>2.4444444444444443E-4</v>
      </c>
      <c r="N287" s="53">
        <f>KotaD4_otus[[#This Row],[D4.1030]]/J$626</f>
        <v>4.4444444444444447E-5</v>
      </c>
      <c r="O287" s="53">
        <f>KotaD4_otus[[#This Row],[D4.1016]]/K$626</f>
        <v>2.4444444444444443E-4</v>
      </c>
    </row>
    <row r="288" spans="1:15" x14ac:dyDescent="0.35">
      <c r="A288" s="52">
        <v>379</v>
      </c>
      <c r="B288" s="52" t="s">
        <v>88</v>
      </c>
      <c r="C288" s="52" t="s">
        <v>97</v>
      </c>
      <c r="D288" s="52" t="s">
        <v>336</v>
      </c>
      <c r="E288" s="52" t="s">
        <v>345</v>
      </c>
      <c r="F288" s="52" t="s">
        <v>344</v>
      </c>
      <c r="G288" s="51" t="s">
        <v>1408</v>
      </c>
      <c r="H288" s="50">
        <v>10</v>
      </c>
      <c r="I288" s="50">
        <v>10</v>
      </c>
      <c r="J288" s="50">
        <v>8</v>
      </c>
      <c r="K288" s="50">
        <v>4</v>
      </c>
      <c r="L288" s="53">
        <f>KotaD4_otus[[#This Row],[D4.0917]]/H$626</f>
        <v>2.2222222222222223E-4</v>
      </c>
      <c r="M288" s="53">
        <f>KotaD4_otus[[#This Row],[D4.1016]]/I$626</f>
        <v>2.2222222222222223E-4</v>
      </c>
      <c r="N288" s="53">
        <f>KotaD4_otus[[#This Row],[D4.1030]]/J$626</f>
        <v>1.7777777777777779E-4</v>
      </c>
      <c r="O288" s="53">
        <f>KotaD4_otus[[#This Row],[D4.1016]]/K$626</f>
        <v>2.2222222222222223E-4</v>
      </c>
    </row>
    <row r="289" spans="1:15" x14ac:dyDescent="0.35">
      <c r="A289" s="52">
        <v>315</v>
      </c>
      <c r="B289" s="52" t="s">
        <v>88</v>
      </c>
      <c r="C289" s="52" t="s">
        <v>97</v>
      </c>
      <c r="D289" s="52" t="s">
        <v>336</v>
      </c>
      <c r="E289" s="52" t="s">
        <v>345</v>
      </c>
      <c r="F289" s="52" t="s">
        <v>344</v>
      </c>
      <c r="G289" s="51" t="s">
        <v>1409</v>
      </c>
      <c r="H289" s="50">
        <v>16</v>
      </c>
      <c r="I289" s="50">
        <v>17</v>
      </c>
      <c r="J289" s="50">
        <v>14</v>
      </c>
      <c r="K289" s="50">
        <v>19</v>
      </c>
      <c r="L289" s="53">
        <f>KotaD4_otus[[#This Row],[D4.0917]]/H$626</f>
        <v>3.5555555555555557E-4</v>
      </c>
      <c r="M289" s="53">
        <f>KotaD4_otus[[#This Row],[D4.1016]]/I$626</f>
        <v>3.7777777777777777E-4</v>
      </c>
      <c r="N289" s="53">
        <f>KotaD4_otus[[#This Row],[D4.1030]]/J$626</f>
        <v>3.1111111111111113E-4</v>
      </c>
      <c r="O289" s="53">
        <f>KotaD4_otus[[#This Row],[D4.1016]]/K$626</f>
        <v>3.7777777777777777E-4</v>
      </c>
    </row>
    <row r="290" spans="1:15" x14ac:dyDescent="0.35">
      <c r="A290" s="52">
        <v>373</v>
      </c>
      <c r="B290" s="52" t="s">
        <v>88</v>
      </c>
      <c r="C290" s="52" t="s">
        <v>97</v>
      </c>
      <c r="D290" s="52" t="s">
        <v>261</v>
      </c>
      <c r="E290" s="52" t="s">
        <v>260</v>
      </c>
      <c r="F290" s="52" t="s">
        <v>263</v>
      </c>
      <c r="G290" s="51" t="s">
        <v>1410</v>
      </c>
      <c r="H290" s="50">
        <v>4</v>
      </c>
      <c r="I290" s="50">
        <v>9</v>
      </c>
      <c r="J290" s="50">
        <v>18</v>
      </c>
      <c r="K290" s="50">
        <v>25</v>
      </c>
      <c r="L290" s="53">
        <f>KotaD4_otus[[#This Row],[D4.0917]]/H$626</f>
        <v>8.8888888888888893E-5</v>
      </c>
      <c r="M290" s="53">
        <f>KotaD4_otus[[#This Row],[D4.1016]]/I$626</f>
        <v>2.0000000000000001E-4</v>
      </c>
      <c r="N290" s="53">
        <f>KotaD4_otus[[#This Row],[D4.1030]]/J$626</f>
        <v>4.0000000000000002E-4</v>
      </c>
      <c r="O290" s="53">
        <f>KotaD4_otus[[#This Row],[D4.1016]]/K$626</f>
        <v>2.0000000000000001E-4</v>
      </c>
    </row>
    <row r="291" spans="1:15" x14ac:dyDescent="0.35">
      <c r="A291" s="52">
        <v>499</v>
      </c>
      <c r="B291" s="52" t="s">
        <v>88</v>
      </c>
      <c r="C291" s="52" t="s">
        <v>1411</v>
      </c>
      <c r="D291" s="52" t="s">
        <v>1412</v>
      </c>
      <c r="E291" s="52" t="s">
        <v>1413</v>
      </c>
      <c r="F291" s="52" t="s">
        <v>1414</v>
      </c>
      <c r="G291" s="51" t="s">
        <v>1415</v>
      </c>
      <c r="H291" s="50">
        <v>0</v>
      </c>
      <c r="I291" s="50">
        <v>11</v>
      </c>
      <c r="J291" s="50">
        <v>4</v>
      </c>
      <c r="K291" s="50">
        <v>12</v>
      </c>
      <c r="L291" s="53">
        <f>KotaD4_otus[[#This Row],[D4.0917]]/H$626</f>
        <v>0</v>
      </c>
      <c r="M291" s="53">
        <f>KotaD4_otus[[#This Row],[D4.1016]]/I$626</f>
        <v>2.4444444444444443E-4</v>
      </c>
      <c r="N291" s="53">
        <f>KotaD4_otus[[#This Row],[D4.1030]]/J$626</f>
        <v>8.8888888888888893E-5</v>
      </c>
      <c r="O291" s="53">
        <f>KotaD4_otus[[#This Row],[D4.1016]]/K$626</f>
        <v>2.4444444444444443E-4</v>
      </c>
    </row>
    <row r="292" spans="1:15" x14ac:dyDescent="0.35">
      <c r="A292" s="52">
        <v>386</v>
      </c>
      <c r="B292" s="52" t="s">
        <v>88</v>
      </c>
      <c r="C292" s="52" t="s">
        <v>268</v>
      </c>
      <c r="D292" s="52" t="s">
        <v>267</v>
      </c>
      <c r="E292" s="52" t="s">
        <v>266</v>
      </c>
      <c r="F292" s="52" t="s">
        <v>265</v>
      </c>
      <c r="G292" s="51" t="s">
        <v>1416</v>
      </c>
      <c r="H292" s="50">
        <v>9</v>
      </c>
      <c r="I292" s="50">
        <v>6</v>
      </c>
      <c r="J292" s="50">
        <v>11</v>
      </c>
      <c r="K292" s="50">
        <v>5</v>
      </c>
      <c r="L292" s="53">
        <f>KotaD4_otus[[#This Row],[D4.0917]]/H$626</f>
        <v>2.0000000000000001E-4</v>
      </c>
      <c r="M292" s="53">
        <f>KotaD4_otus[[#This Row],[D4.1016]]/I$626</f>
        <v>1.3333333333333334E-4</v>
      </c>
      <c r="N292" s="53">
        <f>KotaD4_otus[[#This Row],[D4.1030]]/J$626</f>
        <v>2.4444444444444443E-4</v>
      </c>
      <c r="O292" s="53">
        <f>KotaD4_otus[[#This Row],[D4.1016]]/K$626</f>
        <v>1.3333333333333334E-4</v>
      </c>
    </row>
    <row r="293" spans="1:15" x14ac:dyDescent="0.35">
      <c r="A293" s="52">
        <v>119</v>
      </c>
      <c r="B293" s="52" t="s">
        <v>88</v>
      </c>
      <c r="C293" s="52" t="s">
        <v>285</v>
      </c>
      <c r="D293" s="52" t="s">
        <v>284</v>
      </c>
      <c r="E293" s="52" t="s">
        <v>283</v>
      </c>
      <c r="F293" s="52" t="s">
        <v>1417</v>
      </c>
      <c r="G293" s="51" t="s">
        <v>1418</v>
      </c>
      <c r="H293" s="50">
        <v>47</v>
      </c>
      <c r="I293" s="50">
        <v>63</v>
      </c>
      <c r="J293" s="50">
        <v>59</v>
      </c>
      <c r="K293" s="50">
        <v>37</v>
      </c>
      <c r="L293" s="53">
        <f>KotaD4_otus[[#This Row],[D4.0917]]/H$626</f>
        <v>1.0444444444444444E-3</v>
      </c>
      <c r="M293" s="53">
        <f>KotaD4_otus[[#This Row],[D4.1016]]/I$626</f>
        <v>1.4E-3</v>
      </c>
      <c r="N293" s="53">
        <f>KotaD4_otus[[#This Row],[D4.1030]]/J$626</f>
        <v>1.3111111111111112E-3</v>
      </c>
      <c r="O293" s="53">
        <f>KotaD4_otus[[#This Row],[D4.1016]]/K$626</f>
        <v>1.4E-3</v>
      </c>
    </row>
    <row r="294" spans="1:15" x14ac:dyDescent="0.35">
      <c r="A294" s="52">
        <v>485</v>
      </c>
      <c r="B294" s="52" t="s">
        <v>88</v>
      </c>
      <c r="C294" s="52" t="s">
        <v>97</v>
      </c>
      <c r="D294" s="52" t="s">
        <v>336</v>
      </c>
      <c r="E294" s="52" t="s">
        <v>1032</v>
      </c>
      <c r="F294" s="52" t="s">
        <v>1033</v>
      </c>
      <c r="G294" s="51" t="s">
        <v>1419</v>
      </c>
      <c r="H294" s="50">
        <v>16</v>
      </c>
      <c r="I294" s="50">
        <v>11</v>
      </c>
      <c r="J294" s="50">
        <v>8</v>
      </c>
      <c r="K294" s="50">
        <v>9</v>
      </c>
      <c r="L294" s="53">
        <f>KotaD4_otus[[#This Row],[D4.0917]]/H$626</f>
        <v>3.5555555555555557E-4</v>
      </c>
      <c r="M294" s="53">
        <f>KotaD4_otus[[#This Row],[D4.1016]]/I$626</f>
        <v>2.4444444444444443E-4</v>
      </c>
      <c r="N294" s="53">
        <f>KotaD4_otus[[#This Row],[D4.1030]]/J$626</f>
        <v>1.7777777777777779E-4</v>
      </c>
      <c r="O294" s="53">
        <f>KotaD4_otus[[#This Row],[D4.1016]]/K$626</f>
        <v>2.4444444444444443E-4</v>
      </c>
    </row>
    <row r="295" spans="1:15" x14ac:dyDescent="0.35">
      <c r="A295" s="52">
        <v>354</v>
      </c>
      <c r="B295" s="52" t="s">
        <v>88</v>
      </c>
      <c r="C295" s="52" t="s">
        <v>97</v>
      </c>
      <c r="D295" s="52" t="s">
        <v>336</v>
      </c>
      <c r="E295" s="52" t="s">
        <v>1032</v>
      </c>
      <c r="F295" s="52" t="s">
        <v>1033</v>
      </c>
      <c r="G295" s="51" t="s">
        <v>1420</v>
      </c>
      <c r="H295" s="50">
        <v>32</v>
      </c>
      <c r="I295" s="50">
        <v>10</v>
      </c>
      <c r="J295" s="50">
        <v>4</v>
      </c>
      <c r="K295" s="50">
        <v>11</v>
      </c>
      <c r="L295" s="53">
        <f>KotaD4_otus[[#This Row],[D4.0917]]/H$626</f>
        <v>7.1111111111111115E-4</v>
      </c>
      <c r="M295" s="53">
        <f>KotaD4_otus[[#This Row],[D4.1016]]/I$626</f>
        <v>2.2222222222222223E-4</v>
      </c>
      <c r="N295" s="53">
        <f>KotaD4_otus[[#This Row],[D4.1030]]/J$626</f>
        <v>8.8888888888888893E-5</v>
      </c>
      <c r="O295" s="53">
        <f>KotaD4_otus[[#This Row],[D4.1016]]/K$626</f>
        <v>2.2222222222222223E-4</v>
      </c>
    </row>
    <row r="296" spans="1:15" x14ac:dyDescent="0.35">
      <c r="A296" s="52">
        <v>275</v>
      </c>
      <c r="B296" s="52" t="s">
        <v>88</v>
      </c>
      <c r="C296" s="52" t="s">
        <v>455</v>
      </c>
      <c r="D296" s="52" t="s">
        <v>454</v>
      </c>
      <c r="E296" s="52" t="s">
        <v>517</v>
      </c>
      <c r="F296" s="52" t="s">
        <v>516</v>
      </c>
      <c r="G296" s="51" t="s">
        <v>515</v>
      </c>
      <c r="H296" s="50">
        <v>14</v>
      </c>
      <c r="I296" s="50">
        <v>33</v>
      </c>
      <c r="J296" s="50">
        <v>16</v>
      </c>
      <c r="K296" s="50">
        <v>14</v>
      </c>
      <c r="L296" s="53">
        <f>KotaD4_otus[[#This Row],[D4.0917]]/H$626</f>
        <v>3.1111111111111113E-4</v>
      </c>
      <c r="M296" s="53">
        <f>KotaD4_otus[[#This Row],[D4.1016]]/I$626</f>
        <v>7.3333333333333334E-4</v>
      </c>
      <c r="N296" s="53">
        <f>KotaD4_otus[[#This Row],[D4.1030]]/J$626</f>
        <v>3.5555555555555557E-4</v>
      </c>
      <c r="O296" s="53">
        <f>KotaD4_otus[[#This Row],[D4.1016]]/K$626</f>
        <v>7.3333333333333334E-4</v>
      </c>
    </row>
    <row r="297" spans="1:15" x14ac:dyDescent="0.35">
      <c r="A297" s="52">
        <v>362</v>
      </c>
      <c r="B297" s="52" t="s">
        <v>88</v>
      </c>
      <c r="C297" s="52" t="s">
        <v>97</v>
      </c>
      <c r="D297" s="52" t="s">
        <v>261</v>
      </c>
      <c r="E297" s="52" t="s">
        <v>260</v>
      </c>
      <c r="F297" s="52" t="s">
        <v>263</v>
      </c>
      <c r="G297" s="51" t="s">
        <v>1421</v>
      </c>
      <c r="H297" s="50">
        <v>15</v>
      </c>
      <c r="I297" s="50">
        <v>9</v>
      </c>
      <c r="J297" s="50">
        <v>20</v>
      </c>
      <c r="K297" s="50">
        <v>14</v>
      </c>
      <c r="L297" s="53">
        <f>KotaD4_otus[[#This Row],[D4.0917]]/H$626</f>
        <v>3.3333333333333332E-4</v>
      </c>
      <c r="M297" s="53">
        <f>KotaD4_otus[[#This Row],[D4.1016]]/I$626</f>
        <v>2.0000000000000001E-4</v>
      </c>
      <c r="N297" s="53">
        <f>KotaD4_otus[[#This Row],[D4.1030]]/J$626</f>
        <v>4.4444444444444447E-4</v>
      </c>
      <c r="O297" s="53">
        <f>KotaD4_otus[[#This Row],[D4.1016]]/K$626</f>
        <v>2.0000000000000001E-4</v>
      </c>
    </row>
    <row r="298" spans="1:15" x14ac:dyDescent="0.35">
      <c r="A298" s="52">
        <v>530</v>
      </c>
      <c r="B298" s="52" t="s">
        <v>88</v>
      </c>
      <c r="C298" s="52" t="s">
        <v>97</v>
      </c>
      <c r="D298" s="52" t="s">
        <v>261</v>
      </c>
      <c r="E298" s="52" t="s">
        <v>260</v>
      </c>
      <c r="F298" s="52" t="s">
        <v>263</v>
      </c>
      <c r="G298" s="51" t="s">
        <v>1422</v>
      </c>
      <c r="H298" s="50">
        <v>4</v>
      </c>
      <c r="I298" s="50">
        <v>3</v>
      </c>
      <c r="J298" s="50">
        <v>4</v>
      </c>
      <c r="K298" s="50">
        <v>9</v>
      </c>
      <c r="L298" s="53">
        <f>KotaD4_otus[[#This Row],[D4.0917]]/H$626</f>
        <v>8.8888888888888893E-5</v>
      </c>
      <c r="M298" s="53">
        <f>KotaD4_otus[[#This Row],[D4.1016]]/I$626</f>
        <v>6.666666666666667E-5</v>
      </c>
      <c r="N298" s="53">
        <f>KotaD4_otus[[#This Row],[D4.1030]]/J$626</f>
        <v>8.8888888888888893E-5</v>
      </c>
      <c r="O298" s="53">
        <f>KotaD4_otus[[#This Row],[D4.1016]]/K$626</f>
        <v>6.666666666666667E-5</v>
      </c>
    </row>
    <row r="299" spans="1:15" x14ac:dyDescent="0.35">
      <c r="A299" s="52">
        <v>230</v>
      </c>
      <c r="B299" s="52" t="s">
        <v>88</v>
      </c>
      <c r="C299" s="52" t="s">
        <v>97</v>
      </c>
      <c r="D299" s="52" t="s">
        <v>336</v>
      </c>
      <c r="E299" s="52" t="s">
        <v>513</v>
      </c>
      <c r="F299" s="52" t="s">
        <v>512</v>
      </c>
      <c r="G299" s="51" t="s">
        <v>1423</v>
      </c>
      <c r="H299" s="50">
        <v>33</v>
      </c>
      <c r="I299" s="50">
        <v>22</v>
      </c>
      <c r="J299" s="50">
        <v>15</v>
      </c>
      <c r="K299" s="50">
        <v>15</v>
      </c>
      <c r="L299" s="53">
        <f>KotaD4_otus[[#This Row],[D4.0917]]/H$626</f>
        <v>7.3333333333333334E-4</v>
      </c>
      <c r="M299" s="53">
        <f>KotaD4_otus[[#This Row],[D4.1016]]/I$626</f>
        <v>4.8888888888888886E-4</v>
      </c>
      <c r="N299" s="53">
        <f>KotaD4_otus[[#This Row],[D4.1030]]/J$626</f>
        <v>3.3333333333333332E-4</v>
      </c>
      <c r="O299" s="53">
        <f>KotaD4_otus[[#This Row],[D4.1016]]/K$626</f>
        <v>4.8888888888888886E-4</v>
      </c>
    </row>
    <row r="300" spans="1:15" x14ac:dyDescent="0.35">
      <c r="A300" s="52">
        <v>84</v>
      </c>
      <c r="B300" s="52" t="s">
        <v>88</v>
      </c>
      <c r="C300" s="52" t="s">
        <v>107</v>
      </c>
      <c r="D300" s="52" t="s">
        <v>106</v>
      </c>
      <c r="E300" s="52" t="s">
        <v>1424</v>
      </c>
      <c r="F300" s="52" t="s">
        <v>1425</v>
      </c>
      <c r="G300" s="51" t="s">
        <v>1426</v>
      </c>
      <c r="H300" s="50">
        <v>49</v>
      </c>
      <c r="I300" s="50">
        <v>94</v>
      </c>
      <c r="J300" s="50">
        <v>115</v>
      </c>
      <c r="K300" s="50">
        <v>89</v>
      </c>
      <c r="L300" s="53">
        <f>KotaD4_otus[[#This Row],[D4.0917]]/H$626</f>
        <v>1.0888888888888888E-3</v>
      </c>
      <c r="M300" s="53">
        <f>KotaD4_otus[[#This Row],[D4.1016]]/I$626</f>
        <v>2.0888888888888888E-3</v>
      </c>
      <c r="N300" s="53">
        <f>KotaD4_otus[[#This Row],[D4.1030]]/J$626</f>
        <v>2.5555555555555557E-3</v>
      </c>
      <c r="O300" s="53">
        <f>KotaD4_otus[[#This Row],[D4.1016]]/K$626</f>
        <v>2.0888888888888888E-3</v>
      </c>
    </row>
    <row r="301" spans="1:15" x14ac:dyDescent="0.35">
      <c r="A301" s="52">
        <v>369</v>
      </c>
      <c r="B301" s="52" t="s">
        <v>88</v>
      </c>
      <c r="C301" s="52" t="s">
        <v>114</v>
      </c>
      <c r="D301" s="52" t="s">
        <v>136</v>
      </c>
      <c r="E301" s="52" t="s">
        <v>193</v>
      </c>
      <c r="F301" s="52" t="s">
        <v>1427</v>
      </c>
      <c r="G301" s="51" t="s">
        <v>1428</v>
      </c>
      <c r="H301" s="50">
        <v>22</v>
      </c>
      <c r="I301" s="50">
        <v>24</v>
      </c>
      <c r="J301" s="50">
        <v>1</v>
      </c>
      <c r="K301" s="50">
        <v>0</v>
      </c>
      <c r="L301" s="53">
        <f>KotaD4_otus[[#This Row],[D4.0917]]/H$626</f>
        <v>4.8888888888888886E-4</v>
      </c>
      <c r="M301" s="53">
        <f>KotaD4_otus[[#This Row],[D4.1016]]/I$626</f>
        <v>5.3333333333333336E-4</v>
      </c>
      <c r="N301" s="53">
        <f>KotaD4_otus[[#This Row],[D4.1030]]/J$626</f>
        <v>2.2222222222222223E-5</v>
      </c>
      <c r="O301" s="53">
        <f>KotaD4_otus[[#This Row],[D4.1016]]/K$626</f>
        <v>5.3333333333333336E-4</v>
      </c>
    </row>
    <row r="302" spans="1:15" x14ac:dyDescent="0.35">
      <c r="A302" s="52">
        <v>553</v>
      </c>
      <c r="B302" s="52" t="s">
        <v>88</v>
      </c>
      <c r="C302" s="52" t="s">
        <v>97</v>
      </c>
      <c r="D302" s="52" t="s">
        <v>261</v>
      </c>
      <c r="E302" s="52" t="s">
        <v>260</v>
      </c>
      <c r="F302" s="52" t="s">
        <v>1429</v>
      </c>
      <c r="G302" s="51" t="s">
        <v>1430</v>
      </c>
      <c r="H302" s="50">
        <v>12</v>
      </c>
      <c r="I302" s="50">
        <v>17</v>
      </c>
      <c r="J302" s="50">
        <v>10</v>
      </c>
      <c r="K302" s="50">
        <v>5</v>
      </c>
      <c r="L302" s="53">
        <f>KotaD4_otus[[#This Row],[D4.0917]]/H$626</f>
        <v>2.6666666666666668E-4</v>
      </c>
      <c r="M302" s="53">
        <f>KotaD4_otus[[#This Row],[D4.1016]]/I$626</f>
        <v>3.7777777777777777E-4</v>
      </c>
      <c r="N302" s="53">
        <f>KotaD4_otus[[#This Row],[D4.1030]]/J$626</f>
        <v>2.2222222222222223E-4</v>
      </c>
      <c r="O302" s="53">
        <f>KotaD4_otus[[#This Row],[D4.1016]]/K$626</f>
        <v>3.7777777777777777E-4</v>
      </c>
    </row>
    <row r="303" spans="1:15" x14ac:dyDescent="0.35">
      <c r="A303" s="52">
        <v>155</v>
      </c>
      <c r="B303" s="52" t="s">
        <v>88</v>
      </c>
      <c r="C303" s="52" t="s">
        <v>107</v>
      </c>
      <c r="D303" s="52" t="s">
        <v>106</v>
      </c>
      <c r="E303" s="52" t="s">
        <v>510</v>
      </c>
      <c r="F303" s="52" t="s">
        <v>1431</v>
      </c>
      <c r="G303" s="51" t="s">
        <v>1432</v>
      </c>
      <c r="H303" s="50">
        <v>14</v>
      </c>
      <c r="I303" s="50">
        <v>33</v>
      </c>
      <c r="J303" s="50">
        <v>39</v>
      </c>
      <c r="K303" s="50">
        <v>59</v>
      </c>
      <c r="L303" s="53">
        <f>KotaD4_otus[[#This Row],[D4.0917]]/H$626</f>
        <v>3.1111111111111113E-4</v>
      </c>
      <c r="M303" s="53">
        <f>KotaD4_otus[[#This Row],[D4.1016]]/I$626</f>
        <v>7.3333333333333334E-4</v>
      </c>
      <c r="N303" s="53">
        <f>KotaD4_otus[[#This Row],[D4.1030]]/J$626</f>
        <v>8.6666666666666663E-4</v>
      </c>
      <c r="O303" s="53">
        <f>KotaD4_otus[[#This Row],[D4.1016]]/K$626</f>
        <v>7.3333333333333334E-4</v>
      </c>
    </row>
    <row r="304" spans="1:15" x14ac:dyDescent="0.35">
      <c r="A304" s="52">
        <v>438</v>
      </c>
      <c r="B304" s="52" t="s">
        <v>88</v>
      </c>
      <c r="C304" s="52" t="s">
        <v>903</v>
      </c>
      <c r="D304" s="52" t="s">
        <v>904</v>
      </c>
      <c r="E304" s="52" t="s">
        <v>1433</v>
      </c>
      <c r="F304" s="52" t="s">
        <v>1434</v>
      </c>
      <c r="G304" s="51" t="s">
        <v>1435</v>
      </c>
      <c r="H304" s="50">
        <v>8</v>
      </c>
      <c r="I304" s="50">
        <v>3</v>
      </c>
      <c r="J304" s="50">
        <v>2</v>
      </c>
      <c r="K304" s="50">
        <v>3</v>
      </c>
      <c r="L304" s="53">
        <f>KotaD4_otus[[#This Row],[D4.0917]]/H$626</f>
        <v>1.7777777777777779E-4</v>
      </c>
      <c r="M304" s="53">
        <f>KotaD4_otus[[#This Row],[D4.1016]]/I$626</f>
        <v>6.666666666666667E-5</v>
      </c>
      <c r="N304" s="53">
        <f>KotaD4_otus[[#This Row],[D4.1030]]/J$626</f>
        <v>4.4444444444444447E-5</v>
      </c>
      <c r="O304" s="53">
        <f>KotaD4_otus[[#This Row],[D4.1016]]/K$626</f>
        <v>6.666666666666667E-5</v>
      </c>
    </row>
    <row r="305" spans="1:15" x14ac:dyDescent="0.35">
      <c r="A305" s="52">
        <v>79</v>
      </c>
      <c r="B305" s="52" t="s">
        <v>88</v>
      </c>
      <c r="C305" s="52" t="s">
        <v>107</v>
      </c>
      <c r="D305" s="52" t="s">
        <v>106</v>
      </c>
      <c r="E305" s="52" t="s">
        <v>1436</v>
      </c>
      <c r="F305" s="52" t="s">
        <v>1437</v>
      </c>
      <c r="G305" s="51" t="s">
        <v>1438</v>
      </c>
      <c r="H305" s="50">
        <v>40</v>
      </c>
      <c r="I305" s="50">
        <v>85</v>
      </c>
      <c r="J305" s="50">
        <v>109</v>
      </c>
      <c r="K305" s="50">
        <v>132</v>
      </c>
      <c r="L305" s="53">
        <f>KotaD4_otus[[#This Row],[D4.0917]]/H$626</f>
        <v>8.8888888888888893E-4</v>
      </c>
      <c r="M305" s="53">
        <f>KotaD4_otus[[#This Row],[D4.1016]]/I$626</f>
        <v>1.888888888888889E-3</v>
      </c>
      <c r="N305" s="53">
        <f>KotaD4_otus[[#This Row],[D4.1030]]/J$626</f>
        <v>2.4222222222222223E-3</v>
      </c>
      <c r="O305" s="53">
        <f>KotaD4_otus[[#This Row],[D4.1016]]/K$626</f>
        <v>1.888888888888889E-3</v>
      </c>
    </row>
    <row r="306" spans="1:15" x14ac:dyDescent="0.35">
      <c r="A306" s="52">
        <v>5</v>
      </c>
      <c r="B306" s="52" t="s">
        <v>88</v>
      </c>
      <c r="C306" s="52" t="s">
        <v>114</v>
      </c>
      <c r="D306" s="52" t="s">
        <v>136</v>
      </c>
      <c r="E306" s="52" t="s">
        <v>193</v>
      </c>
      <c r="F306" s="52" t="s">
        <v>504</v>
      </c>
      <c r="G306" s="51" t="s">
        <v>1439</v>
      </c>
      <c r="H306" s="50">
        <v>743</v>
      </c>
      <c r="I306" s="50">
        <v>1611</v>
      </c>
      <c r="J306" s="50">
        <v>1805</v>
      </c>
      <c r="K306" s="50">
        <v>2102</v>
      </c>
      <c r="L306" s="53">
        <f>KotaD4_otus[[#This Row],[D4.0917]]/H$626</f>
        <v>1.6511111111111112E-2</v>
      </c>
      <c r="M306" s="53">
        <f>KotaD4_otus[[#This Row],[D4.1016]]/I$626</f>
        <v>3.5799999999999998E-2</v>
      </c>
      <c r="N306" s="53">
        <f>KotaD4_otus[[#This Row],[D4.1030]]/J$626</f>
        <v>4.0111111111111111E-2</v>
      </c>
      <c r="O306" s="53">
        <f>KotaD4_otus[[#This Row],[D4.1016]]/K$626</f>
        <v>3.5799999999999998E-2</v>
      </c>
    </row>
    <row r="307" spans="1:15" x14ac:dyDescent="0.35">
      <c r="A307" s="52">
        <v>225</v>
      </c>
      <c r="B307" s="52" t="s">
        <v>88</v>
      </c>
      <c r="C307" s="52" t="s">
        <v>114</v>
      </c>
      <c r="D307" s="52" t="s">
        <v>136</v>
      </c>
      <c r="E307" s="52" t="s">
        <v>193</v>
      </c>
      <c r="F307" s="52" t="s">
        <v>501</v>
      </c>
      <c r="G307" s="51" t="s">
        <v>1440</v>
      </c>
      <c r="H307" s="50">
        <v>43</v>
      </c>
      <c r="I307" s="50">
        <v>21</v>
      </c>
      <c r="J307" s="50">
        <v>13</v>
      </c>
      <c r="K307" s="50">
        <v>7</v>
      </c>
      <c r="L307" s="53">
        <f>KotaD4_otus[[#This Row],[D4.0917]]/H$626</f>
        <v>9.5555555555555552E-4</v>
      </c>
      <c r="M307" s="53">
        <f>KotaD4_otus[[#This Row],[D4.1016]]/I$626</f>
        <v>4.6666666666666666E-4</v>
      </c>
      <c r="N307" s="53">
        <f>KotaD4_otus[[#This Row],[D4.1030]]/J$626</f>
        <v>2.8888888888888888E-4</v>
      </c>
      <c r="O307" s="53">
        <f>KotaD4_otus[[#This Row],[D4.1016]]/K$626</f>
        <v>4.6666666666666666E-4</v>
      </c>
    </row>
    <row r="308" spans="1:15" x14ac:dyDescent="0.35">
      <c r="A308" s="52">
        <v>129</v>
      </c>
      <c r="B308" s="52" t="s">
        <v>88</v>
      </c>
      <c r="C308" s="52" t="s">
        <v>114</v>
      </c>
      <c r="D308" s="52" t="s">
        <v>136</v>
      </c>
      <c r="E308" s="52" t="s">
        <v>193</v>
      </c>
      <c r="F308" s="52" t="s">
        <v>501</v>
      </c>
      <c r="G308" s="51" t="s">
        <v>502</v>
      </c>
      <c r="H308" s="50">
        <v>78</v>
      </c>
      <c r="I308" s="50">
        <v>50</v>
      </c>
      <c r="J308" s="50">
        <v>44</v>
      </c>
      <c r="K308" s="50">
        <v>18</v>
      </c>
      <c r="L308" s="53">
        <f>KotaD4_otus[[#This Row],[D4.0917]]/H$626</f>
        <v>1.7333333333333333E-3</v>
      </c>
      <c r="M308" s="53">
        <f>KotaD4_otus[[#This Row],[D4.1016]]/I$626</f>
        <v>1.1111111111111111E-3</v>
      </c>
      <c r="N308" s="53">
        <f>KotaD4_otus[[#This Row],[D4.1030]]/J$626</f>
        <v>9.7777777777777772E-4</v>
      </c>
      <c r="O308" s="53">
        <f>KotaD4_otus[[#This Row],[D4.1016]]/K$626</f>
        <v>1.1111111111111111E-3</v>
      </c>
    </row>
    <row r="309" spans="1:15" x14ac:dyDescent="0.35">
      <c r="A309" s="52">
        <v>409</v>
      </c>
      <c r="B309" s="52" t="s">
        <v>88</v>
      </c>
      <c r="C309" s="52" t="s">
        <v>114</v>
      </c>
      <c r="D309" s="52" t="s">
        <v>136</v>
      </c>
      <c r="E309" s="52" t="s">
        <v>193</v>
      </c>
      <c r="F309" s="52" t="s">
        <v>499</v>
      </c>
      <c r="G309" s="51" t="s">
        <v>498</v>
      </c>
      <c r="H309" s="50">
        <v>6</v>
      </c>
      <c r="I309" s="50">
        <v>6</v>
      </c>
      <c r="J309" s="50">
        <v>11</v>
      </c>
      <c r="K309" s="50">
        <v>11</v>
      </c>
      <c r="L309" s="53">
        <f>KotaD4_otus[[#This Row],[D4.0917]]/H$626</f>
        <v>1.3333333333333334E-4</v>
      </c>
      <c r="M309" s="53">
        <f>KotaD4_otus[[#This Row],[D4.1016]]/I$626</f>
        <v>1.3333333333333334E-4</v>
      </c>
      <c r="N309" s="53">
        <f>KotaD4_otus[[#This Row],[D4.1030]]/J$626</f>
        <v>2.4444444444444443E-4</v>
      </c>
      <c r="O309" s="53">
        <f>KotaD4_otus[[#This Row],[D4.1016]]/K$626</f>
        <v>1.3333333333333334E-4</v>
      </c>
    </row>
    <row r="310" spans="1:15" x14ac:dyDescent="0.35">
      <c r="A310" s="52">
        <v>609</v>
      </c>
      <c r="B310" s="52" t="s">
        <v>961</v>
      </c>
      <c r="C310" s="52" t="s">
        <v>1441</v>
      </c>
      <c r="D310" s="52" t="s">
        <v>1442</v>
      </c>
      <c r="E310" s="52" t="s">
        <v>1443</v>
      </c>
      <c r="F310" s="52" t="s">
        <v>1444</v>
      </c>
      <c r="G310" s="51" t="s">
        <v>1445</v>
      </c>
      <c r="H310" s="50">
        <v>0</v>
      </c>
      <c r="I310" s="50">
        <v>3</v>
      </c>
      <c r="J310" s="50">
        <v>9</v>
      </c>
      <c r="K310" s="50">
        <v>5</v>
      </c>
      <c r="L310" s="53">
        <f>KotaD4_otus[[#This Row],[D4.0917]]/H$626</f>
        <v>0</v>
      </c>
      <c r="M310" s="53">
        <f>KotaD4_otus[[#This Row],[D4.1016]]/I$626</f>
        <v>6.666666666666667E-5</v>
      </c>
      <c r="N310" s="53">
        <f>KotaD4_otus[[#This Row],[D4.1030]]/J$626</f>
        <v>2.0000000000000001E-4</v>
      </c>
      <c r="O310" s="53">
        <f>KotaD4_otus[[#This Row],[D4.1016]]/K$626</f>
        <v>6.666666666666667E-5</v>
      </c>
    </row>
    <row r="311" spans="1:15" x14ac:dyDescent="0.35">
      <c r="A311" s="52">
        <v>597</v>
      </c>
      <c r="B311" s="52" t="s">
        <v>88</v>
      </c>
      <c r="C311" s="52" t="s">
        <v>1446</v>
      </c>
      <c r="D311" s="52" t="s">
        <v>1447</v>
      </c>
      <c r="E311" s="52" t="s">
        <v>1448</v>
      </c>
      <c r="F311" s="52" t="s">
        <v>1449</v>
      </c>
      <c r="G311" s="51" t="s">
        <v>1450</v>
      </c>
      <c r="H311" s="50">
        <v>1</v>
      </c>
      <c r="I311" s="50">
        <v>5</v>
      </c>
      <c r="J311" s="50">
        <v>7</v>
      </c>
      <c r="K311" s="50">
        <v>2</v>
      </c>
      <c r="L311" s="53">
        <f>KotaD4_otus[[#This Row],[D4.0917]]/H$626</f>
        <v>2.2222222222222223E-5</v>
      </c>
      <c r="M311" s="53">
        <f>KotaD4_otus[[#This Row],[D4.1016]]/I$626</f>
        <v>1.1111111111111112E-4</v>
      </c>
      <c r="N311" s="53">
        <f>KotaD4_otus[[#This Row],[D4.1030]]/J$626</f>
        <v>1.5555555555555556E-4</v>
      </c>
      <c r="O311" s="53">
        <f>KotaD4_otus[[#This Row],[D4.1016]]/K$626</f>
        <v>1.1111111111111112E-4</v>
      </c>
    </row>
    <row r="312" spans="1:15" x14ac:dyDescent="0.35">
      <c r="A312" s="52">
        <v>343</v>
      </c>
      <c r="B312" s="52" t="s">
        <v>88</v>
      </c>
      <c r="C312" s="52" t="s">
        <v>1451</v>
      </c>
      <c r="D312" s="52" t="s">
        <v>1452</v>
      </c>
      <c r="E312" s="52" t="s">
        <v>1453</v>
      </c>
      <c r="F312" s="52" t="s">
        <v>1454</v>
      </c>
      <c r="G312" s="51" t="s">
        <v>1455</v>
      </c>
      <c r="H312" s="50">
        <v>1</v>
      </c>
      <c r="I312" s="50">
        <v>4</v>
      </c>
      <c r="J312" s="50">
        <v>8</v>
      </c>
      <c r="K312" s="50">
        <v>27</v>
      </c>
      <c r="L312" s="53">
        <f>KotaD4_otus[[#This Row],[D4.0917]]/H$626</f>
        <v>2.2222222222222223E-5</v>
      </c>
      <c r="M312" s="53">
        <f>KotaD4_otus[[#This Row],[D4.1016]]/I$626</f>
        <v>8.8888888888888893E-5</v>
      </c>
      <c r="N312" s="53">
        <f>KotaD4_otus[[#This Row],[D4.1030]]/J$626</f>
        <v>1.7777777777777779E-4</v>
      </c>
      <c r="O312" s="53">
        <f>KotaD4_otus[[#This Row],[D4.1016]]/K$626</f>
        <v>8.8888888888888893E-5</v>
      </c>
    </row>
    <row r="313" spans="1:15" x14ac:dyDescent="0.35">
      <c r="A313" s="52">
        <v>444</v>
      </c>
      <c r="B313" s="52" t="s">
        <v>88</v>
      </c>
      <c r="C313" s="52" t="s">
        <v>1456</v>
      </c>
      <c r="D313" s="52" t="s">
        <v>1457</v>
      </c>
      <c r="E313" s="52" t="s">
        <v>1458</v>
      </c>
      <c r="F313" s="52" t="s">
        <v>1459</v>
      </c>
      <c r="G313" s="51" t="s">
        <v>1460</v>
      </c>
      <c r="H313" s="50">
        <v>7</v>
      </c>
      <c r="I313" s="50">
        <v>6</v>
      </c>
      <c r="J313" s="50">
        <v>6</v>
      </c>
      <c r="K313" s="50">
        <v>7</v>
      </c>
      <c r="L313" s="53">
        <f>KotaD4_otus[[#This Row],[D4.0917]]/H$626</f>
        <v>1.5555555555555556E-4</v>
      </c>
      <c r="M313" s="53">
        <f>KotaD4_otus[[#This Row],[D4.1016]]/I$626</f>
        <v>1.3333333333333334E-4</v>
      </c>
      <c r="N313" s="53">
        <f>KotaD4_otus[[#This Row],[D4.1030]]/J$626</f>
        <v>1.3333333333333334E-4</v>
      </c>
      <c r="O313" s="53">
        <f>KotaD4_otus[[#This Row],[D4.1016]]/K$626</f>
        <v>1.3333333333333334E-4</v>
      </c>
    </row>
    <row r="314" spans="1:15" x14ac:dyDescent="0.35">
      <c r="A314" s="52">
        <v>423</v>
      </c>
      <c r="B314" s="52" t="s">
        <v>88</v>
      </c>
      <c r="C314" s="52" t="s">
        <v>1461</v>
      </c>
      <c r="D314" s="52" t="s">
        <v>1462</v>
      </c>
      <c r="E314" s="52" t="s">
        <v>1463</v>
      </c>
      <c r="F314" s="52" t="s">
        <v>1464</v>
      </c>
      <c r="G314" s="51" t="s">
        <v>1465</v>
      </c>
      <c r="H314" s="50">
        <v>0</v>
      </c>
      <c r="I314" s="50">
        <v>20</v>
      </c>
      <c r="J314" s="50">
        <v>10</v>
      </c>
      <c r="K314" s="50">
        <v>4</v>
      </c>
      <c r="L314" s="53">
        <f>KotaD4_otus[[#This Row],[D4.0917]]/H$626</f>
        <v>0</v>
      </c>
      <c r="M314" s="53">
        <f>KotaD4_otus[[#This Row],[D4.1016]]/I$626</f>
        <v>4.4444444444444447E-4</v>
      </c>
      <c r="N314" s="53">
        <f>KotaD4_otus[[#This Row],[D4.1030]]/J$626</f>
        <v>2.2222222222222223E-4</v>
      </c>
      <c r="O314" s="53">
        <f>KotaD4_otus[[#This Row],[D4.1016]]/K$626</f>
        <v>4.4444444444444447E-4</v>
      </c>
    </row>
    <row r="315" spans="1:15" x14ac:dyDescent="0.35">
      <c r="A315" s="52">
        <v>393</v>
      </c>
      <c r="B315" s="52" t="s">
        <v>88</v>
      </c>
      <c r="C315" s="52" t="s">
        <v>1466</v>
      </c>
      <c r="D315" s="52" t="s">
        <v>1467</v>
      </c>
      <c r="E315" s="52" t="s">
        <v>1468</v>
      </c>
      <c r="F315" s="52" t="s">
        <v>1469</v>
      </c>
      <c r="G315" s="51" t="s">
        <v>1470</v>
      </c>
      <c r="H315" s="50">
        <v>0</v>
      </c>
      <c r="I315" s="50">
        <v>17</v>
      </c>
      <c r="J315" s="50">
        <v>7</v>
      </c>
      <c r="K315" s="50">
        <v>5</v>
      </c>
      <c r="L315" s="53">
        <f>KotaD4_otus[[#This Row],[D4.0917]]/H$626</f>
        <v>0</v>
      </c>
      <c r="M315" s="53">
        <f>KotaD4_otus[[#This Row],[D4.1016]]/I$626</f>
        <v>3.7777777777777777E-4</v>
      </c>
      <c r="N315" s="53">
        <f>KotaD4_otus[[#This Row],[D4.1030]]/J$626</f>
        <v>1.5555555555555556E-4</v>
      </c>
      <c r="O315" s="53">
        <f>KotaD4_otus[[#This Row],[D4.1016]]/K$626</f>
        <v>3.7777777777777777E-4</v>
      </c>
    </row>
    <row r="316" spans="1:15" x14ac:dyDescent="0.35">
      <c r="A316" s="52">
        <v>211</v>
      </c>
      <c r="B316" s="52" t="s">
        <v>88</v>
      </c>
      <c r="C316" s="52" t="s">
        <v>97</v>
      </c>
      <c r="D316" s="52" t="s">
        <v>336</v>
      </c>
      <c r="E316" s="52" t="s">
        <v>345</v>
      </c>
      <c r="F316" s="52" t="s">
        <v>344</v>
      </c>
      <c r="G316" s="51" t="s">
        <v>1471</v>
      </c>
      <c r="H316" s="50">
        <v>12</v>
      </c>
      <c r="I316" s="50">
        <v>35</v>
      </c>
      <c r="J316" s="50">
        <v>16</v>
      </c>
      <c r="K316" s="50">
        <v>19</v>
      </c>
      <c r="L316" s="53">
        <f>KotaD4_otus[[#This Row],[D4.0917]]/H$626</f>
        <v>2.6666666666666668E-4</v>
      </c>
      <c r="M316" s="53">
        <f>KotaD4_otus[[#This Row],[D4.1016]]/I$626</f>
        <v>7.7777777777777773E-4</v>
      </c>
      <c r="N316" s="53">
        <f>KotaD4_otus[[#This Row],[D4.1030]]/J$626</f>
        <v>3.5555555555555557E-4</v>
      </c>
      <c r="O316" s="53">
        <f>KotaD4_otus[[#This Row],[D4.1016]]/K$626</f>
        <v>7.7777777777777773E-4</v>
      </c>
    </row>
    <row r="317" spans="1:15" x14ac:dyDescent="0.35">
      <c r="A317" s="52">
        <v>261</v>
      </c>
      <c r="B317" s="52" t="s">
        <v>88</v>
      </c>
      <c r="C317" s="52" t="s">
        <v>97</v>
      </c>
      <c r="D317" s="52" t="s">
        <v>336</v>
      </c>
      <c r="E317" s="52" t="s">
        <v>345</v>
      </c>
      <c r="F317" s="52" t="s">
        <v>344</v>
      </c>
      <c r="G317" s="51" t="s">
        <v>1472</v>
      </c>
      <c r="H317" s="50">
        <v>17</v>
      </c>
      <c r="I317" s="50">
        <v>18</v>
      </c>
      <c r="J317" s="50">
        <v>11</v>
      </c>
      <c r="K317" s="50">
        <v>28</v>
      </c>
      <c r="L317" s="53">
        <f>KotaD4_otus[[#This Row],[D4.0917]]/H$626</f>
        <v>3.7777777777777777E-4</v>
      </c>
      <c r="M317" s="53">
        <f>KotaD4_otus[[#This Row],[D4.1016]]/I$626</f>
        <v>4.0000000000000002E-4</v>
      </c>
      <c r="N317" s="53">
        <f>KotaD4_otus[[#This Row],[D4.1030]]/J$626</f>
        <v>2.4444444444444443E-4</v>
      </c>
      <c r="O317" s="53">
        <f>KotaD4_otus[[#This Row],[D4.1016]]/K$626</f>
        <v>4.0000000000000002E-4</v>
      </c>
    </row>
    <row r="318" spans="1:15" x14ac:dyDescent="0.35">
      <c r="A318" s="52">
        <v>130</v>
      </c>
      <c r="B318" s="52" t="s">
        <v>88</v>
      </c>
      <c r="C318" s="52" t="s">
        <v>97</v>
      </c>
      <c r="D318" s="52" t="s">
        <v>336</v>
      </c>
      <c r="E318" s="52" t="s">
        <v>345</v>
      </c>
      <c r="F318" s="52" t="s">
        <v>344</v>
      </c>
      <c r="G318" s="51" t="s">
        <v>1473</v>
      </c>
      <c r="H318" s="50">
        <v>34</v>
      </c>
      <c r="I318" s="50">
        <v>80</v>
      </c>
      <c r="J318" s="50">
        <v>29</v>
      </c>
      <c r="K318" s="50">
        <v>48</v>
      </c>
      <c r="L318" s="53">
        <f>KotaD4_otus[[#This Row],[D4.0917]]/H$626</f>
        <v>7.5555555555555554E-4</v>
      </c>
      <c r="M318" s="53">
        <f>KotaD4_otus[[#This Row],[D4.1016]]/I$626</f>
        <v>1.7777777777777779E-3</v>
      </c>
      <c r="N318" s="53">
        <f>KotaD4_otus[[#This Row],[D4.1030]]/J$626</f>
        <v>6.4444444444444445E-4</v>
      </c>
      <c r="O318" s="53">
        <f>KotaD4_otus[[#This Row],[D4.1016]]/K$626</f>
        <v>1.7777777777777779E-3</v>
      </c>
    </row>
    <row r="319" spans="1:15" x14ac:dyDescent="0.35">
      <c r="A319" s="52">
        <v>271</v>
      </c>
      <c r="B319" s="52" t="s">
        <v>88</v>
      </c>
      <c r="C319" s="52" t="s">
        <v>97</v>
      </c>
      <c r="D319" s="52" t="s">
        <v>261</v>
      </c>
      <c r="E319" s="52" t="s">
        <v>260</v>
      </c>
      <c r="F319" s="52" t="s">
        <v>263</v>
      </c>
      <c r="G319" s="51" t="s">
        <v>1474</v>
      </c>
      <c r="H319" s="50">
        <v>29</v>
      </c>
      <c r="I319" s="50">
        <v>13</v>
      </c>
      <c r="J319" s="50">
        <v>9</v>
      </c>
      <c r="K319" s="50">
        <v>46</v>
      </c>
      <c r="L319" s="53">
        <f>KotaD4_otus[[#This Row],[D4.0917]]/H$626</f>
        <v>6.4444444444444445E-4</v>
      </c>
      <c r="M319" s="53">
        <f>KotaD4_otus[[#This Row],[D4.1016]]/I$626</f>
        <v>2.8888888888888888E-4</v>
      </c>
      <c r="N319" s="53">
        <f>KotaD4_otus[[#This Row],[D4.1030]]/J$626</f>
        <v>2.0000000000000001E-4</v>
      </c>
      <c r="O319" s="53">
        <f>KotaD4_otus[[#This Row],[D4.1016]]/K$626</f>
        <v>2.8888888888888888E-4</v>
      </c>
    </row>
    <row r="320" spans="1:15" x14ac:dyDescent="0.35">
      <c r="A320" s="52">
        <v>539</v>
      </c>
      <c r="B320" s="52" t="s">
        <v>88</v>
      </c>
      <c r="C320" s="52" t="s">
        <v>97</v>
      </c>
      <c r="D320" s="52" t="s">
        <v>261</v>
      </c>
      <c r="E320" s="52" t="s">
        <v>260</v>
      </c>
      <c r="F320" s="52" t="s">
        <v>263</v>
      </c>
      <c r="G320" s="51" t="s">
        <v>1475</v>
      </c>
      <c r="H320" s="50">
        <v>1</v>
      </c>
      <c r="I320" s="50">
        <v>4</v>
      </c>
      <c r="J320" s="50">
        <v>2</v>
      </c>
      <c r="K320" s="50">
        <v>10</v>
      </c>
      <c r="L320" s="53">
        <f>KotaD4_otus[[#This Row],[D4.0917]]/H$626</f>
        <v>2.2222222222222223E-5</v>
      </c>
      <c r="M320" s="53">
        <f>KotaD4_otus[[#This Row],[D4.1016]]/I$626</f>
        <v>8.8888888888888893E-5</v>
      </c>
      <c r="N320" s="53">
        <f>KotaD4_otus[[#This Row],[D4.1030]]/J$626</f>
        <v>4.4444444444444447E-5</v>
      </c>
      <c r="O320" s="53">
        <f>KotaD4_otus[[#This Row],[D4.1016]]/K$626</f>
        <v>8.8888888888888893E-5</v>
      </c>
    </row>
    <row r="321" spans="1:15" x14ac:dyDescent="0.35">
      <c r="A321" s="52">
        <v>179</v>
      </c>
      <c r="B321" s="52" t="s">
        <v>88</v>
      </c>
      <c r="C321" s="52" t="s">
        <v>489</v>
      </c>
      <c r="D321" s="52" t="s">
        <v>488</v>
      </c>
      <c r="E321" s="52" t="s">
        <v>1476</v>
      </c>
      <c r="F321" s="52" t="s">
        <v>1477</v>
      </c>
      <c r="G321" s="51" t="s">
        <v>1478</v>
      </c>
      <c r="H321" s="50">
        <v>5</v>
      </c>
      <c r="I321" s="50">
        <v>37</v>
      </c>
      <c r="J321" s="50">
        <v>32</v>
      </c>
      <c r="K321" s="50">
        <v>29</v>
      </c>
      <c r="L321" s="53">
        <f>KotaD4_otus[[#This Row],[D4.0917]]/H$626</f>
        <v>1.1111111111111112E-4</v>
      </c>
      <c r="M321" s="53">
        <f>KotaD4_otus[[#This Row],[D4.1016]]/I$626</f>
        <v>8.2222222222222223E-4</v>
      </c>
      <c r="N321" s="53">
        <f>KotaD4_otus[[#This Row],[D4.1030]]/J$626</f>
        <v>7.1111111111111115E-4</v>
      </c>
      <c r="O321" s="53">
        <f>KotaD4_otus[[#This Row],[D4.1016]]/K$626</f>
        <v>8.2222222222222223E-4</v>
      </c>
    </row>
    <row r="322" spans="1:15" x14ac:dyDescent="0.35">
      <c r="A322" s="52">
        <v>367</v>
      </c>
      <c r="B322" s="52" t="s">
        <v>88</v>
      </c>
      <c r="C322" s="52" t="s">
        <v>1479</v>
      </c>
      <c r="D322" s="52" t="s">
        <v>1480</v>
      </c>
      <c r="E322" s="52" t="s">
        <v>1481</v>
      </c>
      <c r="F322" s="52" t="s">
        <v>1482</v>
      </c>
      <c r="G322" s="51" t="s">
        <v>1483</v>
      </c>
      <c r="H322" s="50">
        <v>3</v>
      </c>
      <c r="I322" s="50">
        <v>11</v>
      </c>
      <c r="J322" s="50">
        <v>12</v>
      </c>
      <c r="K322" s="50">
        <v>11</v>
      </c>
      <c r="L322" s="53">
        <f>KotaD4_otus[[#This Row],[D4.0917]]/H$626</f>
        <v>6.666666666666667E-5</v>
      </c>
      <c r="M322" s="53">
        <f>KotaD4_otus[[#This Row],[D4.1016]]/I$626</f>
        <v>2.4444444444444443E-4</v>
      </c>
      <c r="N322" s="53">
        <f>KotaD4_otus[[#This Row],[D4.1030]]/J$626</f>
        <v>2.6666666666666668E-4</v>
      </c>
      <c r="O322" s="53">
        <f>KotaD4_otus[[#This Row],[D4.1016]]/K$626</f>
        <v>2.4444444444444443E-4</v>
      </c>
    </row>
    <row r="323" spans="1:15" x14ac:dyDescent="0.35">
      <c r="A323" s="52">
        <v>25</v>
      </c>
      <c r="B323" s="52" t="s">
        <v>88</v>
      </c>
      <c r="C323" s="52" t="s">
        <v>114</v>
      </c>
      <c r="D323" s="52" t="s">
        <v>136</v>
      </c>
      <c r="E323" s="52" t="s">
        <v>294</v>
      </c>
      <c r="F323" s="52" t="s">
        <v>478</v>
      </c>
      <c r="G323" s="51" t="s">
        <v>477</v>
      </c>
      <c r="H323" s="50">
        <v>48</v>
      </c>
      <c r="I323" s="50">
        <v>39</v>
      </c>
      <c r="J323" s="50">
        <v>930</v>
      </c>
      <c r="K323" s="50">
        <v>126</v>
      </c>
      <c r="L323" s="53">
        <f>KotaD4_otus[[#This Row],[D4.0917]]/H$626</f>
        <v>1.0666666666666667E-3</v>
      </c>
      <c r="M323" s="53">
        <f>KotaD4_otus[[#This Row],[D4.1016]]/I$626</f>
        <v>8.6666666666666663E-4</v>
      </c>
      <c r="N323" s="53">
        <f>KotaD4_otus[[#This Row],[D4.1030]]/J$626</f>
        <v>2.0666666666666667E-2</v>
      </c>
      <c r="O323" s="53">
        <f>KotaD4_otus[[#This Row],[D4.1016]]/K$626</f>
        <v>8.6666666666666663E-4</v>
      </c>
    </row>
    <row r="324" spans="1:15" x14ac:dyDescent="0.35">
      <c r="A324" s="52">
        <v>189</v>
      </c>
      <c r="B324" s="52" t="s">
        <v>88</v>
      </c>
      <c r="C324" s="52" t="s">
        <v>114</v>
      </c>
      <c r="D324" s="52" t="s">
        <v>136</v>
      </c>
      <c r="E324" s="52" t="s">
        <v>481</v>
      </c>
      <c r="F324" s="52" t="s">
        <v>1484</v>
      </c>
      <c r="G324" s="51" t="s">
        <v>1485</v>
      </c>
      <c r="H324" s="50">
        <v>3</v>
      </c>
      <c r="I324" s="50">
        <v>7</v>
      </c>
      <c r="J324" s="50">
        <v>97</v>
      </c>
      <c r="K324" s="50">
        <v>7</v>
      </c>
      <c r="L324" s="53">
        <f>KotaD4_otus[[#This Row],[D4.0917]]/H$626</f>
        <v>6.666666666666667E-5</v>
      </c>
      <c r="M324" s="53">
        <f>KotaD4_otus[[#This Row],[D4.1016]]/I$626</f>
        <v>1.5555555555555556E-4</v>
      </c>
      <c r="N324" s="53">
        <f>KotaD4_otus[[#This Row],[D4.1030]]/J$626</f>
        <v>2.1555555555555555E-3</v>
      </c>
      <c r="O324" s="53">
        <f>KotaD4_otus[[#This Row],[D4.1016]]/K$626</f>
        <v>1.5555555555555556E-4</v>
      </c>
    </row>
    <row r="325" spans="1:15" x14ac:dyDescent="0.35">
      <c r="A325" s="52">
        <v>311</v>
      </c>
      <c r="B325" s="52" t="s">
        <v>88</v>
      </c>
      <c r="C325" s="52" t="s">
        <v>97</v>
      </c>
      <c r="D325" s="52" t="s">
        <v>336</v>
      </c>
      <c r="E325" s="52" t="s">
        <v>1486</v>
      </c>
      <c r="F325" s="52" t="s">
        <v>1487</v>
      </c>
      <c r="G325" s="51" t="s">
        <v>1488</v>
      </c>
      <c r="H325" s="50">
        <v>36</v>
      </c>
      <c r="I325" s="50">
        <v>17</v>
      </c>
      <c r="J325" s="50">
        <v>13</v>
      </c>
      <c r="K325" s="50">
        <v>21</v>
      </c>
      <c r="L325" s="53">
        <f>KotaD4_otus[[#This Row],[D4.0917]]/H$626</f>
        <v>8.0000000000000004E-4</v>
      </c>
      <c r="M325" s="53">
        <f>KotaD4_otus[[#This Row],[D4.1016]]/I$626</f>
        <v>3.7777777777777777E-4</v>
      </c>
      <c r="N325" s="53">
        <f>KotaD4_otus[[#This Row],[D4.1030]]/J$626</f>
        <v>2.8888888888888888E-4</v>
      </c>
      <c r="O325" s="53">
        <f>KotaD4_otus[[#This Row],[D4.1016]]/K$626</f>
        <v>3.7777777777777777E-4</v>
      </c>
    </row>
    <row r="326" spans="1:15" x14ac:dyDescent="0.35">
      <c r="A326" s="52">
        <v>570</v>
      </c>
      <c r="B326" s="52" t="s">
        <v>88</v>
      </c>
      <c r="C326" s="52" t="s">
        <v>455</v>
      </c>
      <c r="D326" s="52" t="s">
        <v>454</v>
      </c>
      <c r="E326" s="52" t="s">
        <v>1489</v>
      </c>
      <c r="F326" s="52" t="s">
        <v>1490</v>
      </c>
      <c r="G326" s="51" t="s">
        <v>1491</v>
      </c>
      <c r="H326" s="50">
        <v>0</v>
      </c>
      <c r="I326" s="50">
        <v>9</v>
      </c>
      <c r="J326" s="50">
        <v>6</v>
      </c>
      <c r="K326" s="50">
        <v>3</v>
      </c>
      <c r="L326" s="53">
        <f>KotaD4_otus[[#This Row],[D4.0917]]/H$626</f>
        <v>0</v>
      </c>
      <c r="M326" s="53">
        <f>KotaD4_otus[[#This Row],[D4.1016]]/I$626</f>
        <v>2.0000000000000001E-4</v>
      </c>
      <c r="N326" s="53">
        <f>KotaD4_otus[[#This Row],[D4.1030]]/J$626</f>
        <v>1.3333333333333334E-4</v>
      </c>
      <c r="O326" s="53">
        <f>KotaD4_otus[[#This Row],[D4.1016]]/K$626</f>
        <v>2.0000000000000001E-4</v>
      </c>
    </row>
    <row r="327" spans="1:15" x14ac:dyDescent="0.35">
      <c r="A327" s="52">
        <v>464</v>
      </c>
      <c r="B327" s="52" t="s">
        <v>88</v>
      </c>
      <c r="C327" s="52" t="s">
        <v>285</v>
      </c>
      <c r="D327" s="52" t="s">
        <v>284</v>
      </c>
      <c r="E327" s="52" t="s">
        <v>283</v>
      </c>
      <c r="F327" s="52" t="s">
        <v>1492</v>
      </c>
      <c r="G327" s="51" t="s">
        <v>1493</v>
      </c>
      <c r="H327" s="50">
        <v>12</v>
      </c>
      <c r="I327" s="50">
        <v>2</v>
      </c>
      <c r="J327" s="50">
        <v>2</v>
      </c>
      <c r="K327" s="50">
        <v>2</v>
      </c>
      <c r="L327" s="53">
        <f>KotaD4_otus[[#This Row],[D4.0917]]/H$626</f>
        <v>2.6666666666666668E-4</v>
      </c>
      <c r="M327" s="53">
        <f>KotaD4_otus[[#This Row],[D4.1016]]/I$626</f>
        <v>4.4444444444444447E-5</v>
      </c>
      <c r="N327" s="53">
        <f>KotaD4_otus[[#This Row],[D4.1030]]/J$626</f>
        <v>4.4444444444444447E-5</v>
      </c>
      <c r="O327" s="53">
        <f>KotaD4_otus[[#This Row],[D4.1016]]/K$626</f>
        <v>4.4444444444444447E-5</v>
      </c>
    </row>
    <row r="328" spans="1:15" x14ac:dyDescent="0.35">
      <c r="A328" s="52">
        <v>542</v>
      </c>
      <c r="B328" s="52" t="s">
        <v>88</v>
      </c>
      <c r="C328" s="52" t="s">
        <v>285</v>
      </c>
      <c r="D328" s="52" t="s">
        <v>460</v>
      </c>
      <c r="E328" s="52" t="s">
        <v>459</v>
      </c>
      <c r="F328" s="52" t="s">
        <v>1494</v>
      </c>
      <c r="G328" s="51" t="s">
        <v>1495</v>
      </c>
      <c r="H328" s="50">
        <v>6</v>
      </c>
      <c r="I328" s="50">
        <v>7</v>
      </c>
      <c r="J328" s="50">
        <v>8</v>
      </c>
      <c r="K328" s="50">
        <v>2</v>
      </c>
      <c r="L328" s="53">
        <f>KotaD4_otus[[#This Row],[D4.0917]]/H$626</f>
        <v>1.3333333333333334E-4</v>
      </c>
      <c r="M328" s="53">
        <f>KotaD4_otus[[#This Row],[D4.1016]]/I$626</f>
        <v>1.5555555555555556E-4</v>
      </c>
      <c r="N328" s="53">
        <f>KotaD4_otus[[#This Row],[D4.1030]]/J$626</f>
        <v>1.7777777777777779E-4</v>
      </c>
      <c r="O328" s="53">
        <f>KotaD4_otus[[#This Row],[D4.1016]]/K$626</f>
        <v>1.5555555555555556E-4</v>
      </c>
    </row>
    <row r="329" spans="1:15" x14ac:dyDescent="0.35">
      <c r="A329" s="52">
        <v>518</v>
      </c>
      <c r="B329" s="52" t="s">
        <v>88</v>
      </c>
      <c r="C329" s="52" t="s">
        <v>415</v>
      </c>
      <c r="D329" s="52" t="s">
        <v>414</v>
      </c>
      <c r="E329" s="52" t="s">
        <v>413</v>
      </c>
      <c r="F329" s="52" t="s">
        <v>469</v>
      </c>
      <c r="G329" s="51" t="s">
        <v>1496</v>
      </c>
      <c r="H329" s="50">
        <v>0</v>
      </c>
      <c r="I329" s="50">
        <v>0</v>
      </c>
      <c r="J329" s="50">
        <v>7</v>
      </c>
      <c r="K329" s="50">
        <v>12</v>
      </c>
      <c r="L329" s="53">
        <f>KotaD4_otus[[#This Row],[D4.0917]]/H$626</f>
        <v>0</v>
      </c>
      <c r="M329" s="53">
        <f>KotaD4_otus[[#This Row],[D4.1016]]/I$626</f>
        <v>0</v>
      </c>
      <c r="N329" s="53">
        <f>KotaD4_otus[[#This Row],[D4.1030]]/J$626</f>
        <v>1.5555555555555556E-4</v>
      </c>
      <c r="O329" s="53">
        <f>KotaD4_otus[[#This Row],[D4.1016]]/K$626</f>
        <v>0</v>
      </c>
    </row>
    <row r="330" spans="1:15" x14ac:dyDescent="0.35">
      <c r="A330" s="52">
        <v>232</v>
      </c>
      <c r="B330" s="52" t="s">
        <v>88</v>
      </c>
      <c r="C330" s="52" t="s">
        <v>476</v>
      </c>
      <c r="D330" s="52" t="s">
        <v>475</v>
      </c>
      <c r="E330" s="52" t="s">
        <v>474</v>
      </c>
      <c r="F330" s="52" t="s">
        <v>1497</v>
      </c>
      <c r="G330" s="51" t="s">
        <v>1498</v>
      </c>
      <c r="H330" s="50">
        <v>15</v>
      </c>
      <c r="I330" s="50">
        <v>23</v>
      </c>
      <c r="J330" s="50">
        <v>24</v>
      </c>
      <c r="K330" s="50">
        <v>19</v>
      </c>
      <c r="L330" s="53">
        <f>KotaD4_otus[[#This Row],[D4.0917]]/H$626</f>
        <v>3.3333333333333332E-4</v>
      </c>
      <c r="M330" s="53">
        <f>KotaD4_otus[[#This Row],[D4.1016]]/I$626</f>
        <v>5.1111111111111116E-4</v>
      </c>
      <c r="N330" s="53">
        <f>KotaD4_otus[[#This Row],[D4.1030]]/J$626</f>
        <v>5.3333333333333336E-4</v>
      </c>
      <c r="O330" s="53">
        <f>KotaD4_otus[[#This Row],[D4.1016]]/K$626</f>
        <v>5.1111111111111116E-4</v>
      </c>
    </row>
    <row r="331" spans="1:15" x14ac:dyDescent="0.35">
      <c r="A331" s="52">
        <v>537</v>
      </c>
      <c r="B331" s="52" t="s">
        <v>88</v>
      </c>
      <c r="C331" s="52" t="s">
        <v>285</v>
      </c>
      <c r="D331" s="52" t="s">
        <v>460</v>
      </c>
      <c r="E331" s="52" t="s">
        <v>459</v>
      </c>
      <c r="F331" s="52" t="s">
        <v>1499</v>
      </c>
      <c r="G331" s="51" t="s">
        <v>1500</v>
      </c>
      <c r="H331" s="50">
        <v>10</v>
      </c>
      <c r="I331" s="50">
        <v>6</v>
      </c>
      <c r="J331" s="50">
        <v>3</v>
      </c>
      <c r="K331" s="50">
        <v>3</v>
      </c>
      <c r="L331" s="53">
        <f>KotaD4_otus[[#This Row],[D4.0917]]/H$626</f>
        <v>2.2222222222222223E-4</v>
      </c>
      <c r="M331" s="53">
        <f>KotaD4_otus[[#This Row],[D4.1016]]/I$626</f>
        <v>1.3333333333333334E-4</v>
      </c>
      <c r="N331" s="53">
        <f>KotaD4_otus[[#This Row],[D4.1030]]/J$626</f>
        <v>6.666666666666667E-5</v>
      </c>
      <c r="O331" s="53">
        <f>KotaD4_otus[[#This Row],[D4.1016]]/K$626</f>
        <v>1.3333333333333334E-4</v>
      </c>
    </row>
    <row r="332" spans="1:15" x14ac:dyDescent="0.35">
      <c r="A332" s="52">
        <v>156</v>
      </c>
      <c r="B332" s="52" t="s">
        <v>88</v>
      </c>
      <c r="C332" s="52" t="s">
        <v>415</v>
      </c>
      <c r="D332" s="52" t="s">
        <v>414</v>
      </c>
      <c r="E332" s="52" t="s">
        <v>413</v>
      </c>
      <c r="F332" s="52" t="s">
        <v>1501</v>
      </c>
      <c r="G332" s="51" t="s">
        <v>1502</v>
      </c>
      <c r="H332" s="50">
        <v>32</v>
      </c>
      <c r="I332" s="50">
        <v>62</v>
      </c>
      <c r="J332" s="50">
        <v>39</v>
      </c>
      <c r="K332" s="50">
        <v>25</v>
      </c>
      <c r="L332" s="53">
        <f>KotaD4_otus[[#This Row],[D4.0917]]/H$626</f>
        <v>7.1111111111111115E-4</v>
      </c>
      <c r="M332" s="53">
        <f>KotaD4_otus[[#This Row],[D4.1016]]/I$626</f>
        <v>1.3777777777777777E-3</v>
      </c>
      <c r="N332" s="53">
        <f>KotaD4_otus[[#This Row],[D4.1030]]/J$626</f>
        <v>8.6666666666666663E-4</v>
      </c>
      <c r="O332" s="53">
        <f>KotaD4_otus[[#This Row],[D4.1016]]/K$626</f>
        <v>1.3777777777777777E-3</v>
      </c>
    </row>
    <row r="333" spans="1:15" x14ac:dyDescent="0.35">
      <c r="A333" s="52">
        <v>400</v>
      </c>
      <c r="B333" s="52" t="s">
        <v>88</v>
      </c>
      <c r="C333" s="52" t="s">
        <v>1194</v>
      </c>
      <c r="D333" s="52" t="s">
        <v>1503</v>
      </c>
      <c r="E333" s="52" t="s">
        <v>1504</v>
      </c>
      <c r="F333" s="52" t="s">
        <v>1505</v>
      </c>
      <c r="G333" s="51" t="s">
        <v>1506</v>
      </c>
      <c r="H333" s="50">
        <v>5</v>
      </c>
      <c r="I333" s="50">
        <v>2</v>
      </c>
      <c r="J333" s="50">
        <v>11</v>
      </c>
      <c r="K333" s="50">
        <v>16</v>
      </c>
      <c r="L333" s="53">
        <f>KotaD4_otus[[#This Row],[D4.0917]]/H$626</f>
        <v>1.1111111111111112E-4</v>
      </c>
      <c r="M333" s="53">
        <f>KotaD4_otus[[#This Row],[D4.1016]]/I$626</f>
        <v>4.4444444444444447E-5</v>
      </c>
      <c r="N333" s="53">
        <f>KotaD4_otus[[#This Row],[D4.1030]]/J$626</f>
        <v>2.4444444444444443E-4</v>
      </c>
      <c r="O333" s="53">
        <f>KotaD4_otus[[#This Row],[D4.1016]]/K$626</f>
        <v>4.4444444444444447E-5</v>
      </c>
    </row>
    <row r="334" spans="1:15" x14ac:dyDescent="0.35">
      <c r="A334" s="52">
        <v>412</v>
      </c>
      <c r="B334" s="52" t="s">
        <v>88</v>
      </c>
      <c r="C334" s="52" t="s">
        <v>653</v>
      </c>
      <c r="D334" s="52" t="s">
        <v>1507</v>
      </c>
      <c r="E334" s="52" t="s">
        <v>1508</v>
      </c>
      <c r="F334" s="52" t="s">
        <v>1509</v>
      </c>
      <c r="G334" s="51" t="s">
        <v>1510</v>
      </c>
      <c r="H334" s="50">
        <v>0</v>
      </c>
      <c r="I334" s="50">
        <v>5</v>
      </c>
      <c r="J334" s="50">
        <v>16</v>
      </c>
      <c r="K334" s="50">
        <v>10</v>
      </c>
      <c r="L334" s="53">
        <f>KotaD4_otus[[#This Row],[D4.0917]]/H$626</f>
        <v>0</v>
      </c>
      <c r="M334" s="53">
        <f>KotaD4_otus[[#This Row],[D4.1016]]/I$626</f>
        <v>1.1111111111111112E-4</v>
      </c>
      <c r="N334" s="53">
        <f>KotaD4_otus[[#This Row],[D4.1030]]/J$626</f>
        <v>3.5555555555555557E-4</v>
      </c>
      <c r="O334" s="53">
        <f>KotaD4_otus[[#This Row],[D4.1016]]/K$626</f>
        <v>1.1111111111111112E-4</v>
      </c>
    </row>
    <row r="335" spans="1:15" x14ac:dyDescent="0.35">
      <c r="A335" s="52">
        <v>103</v>
      </c>
      <c r="B335" s="52" t="s">
        <v>88</v>
      </c>
      <c r="C335" s="52" t="s">
        <v>285</v>
      </c>
      <c r="D335" s="52" t="s">
        <v>284</v>
      </c>
      <c r="E335" s="52" t="s">
        <v>283</v>
      </c>
      <c r="F335" s="52" t="s">
        <v>282</v>
      </c>
      <c r="G335" s="51" t="s">
        <v>467</v>
      </c>
      <c r="H335" s="50">
        <v>1</v>
      </c>
      <c r="I335" s="50">
        <v>0</v>
      </c>
      <c r="J335" s="50">
        <v>223</v>
      </c>
      <c r="K335" s="50">
        <v>173</v>
      </c>
      <c r="L335" s="53">
        <f>KotaD4_otus[[#This Row],[D4.0917]]/H$626</f>
        <v>2.2222222222222223E-5</v>
      </c>
      <c r="M335" s="53">
        <f>KotaD4_otus[[#This Row],[D4.1016]]/I$626</f>
        <v>0</v>
      </c>
      <c r="N335" s="53">
        <f>KotaD4_otus[[#This Row],[D4.1030]]/J$626</f>
        <v>4.9555555555555559E-3</v>
      </c>
      <c r="O335" s="53">
        <f>KotaD4_otus[[#This Row],[D4.1016]]/K$626</f>
        <v>0</v>
      </c>
    </row>
    <row r="336" spans="1:15" x14ac:dyDescent="0.35">
      <c r="A336" s="52">
        <v>133</v>
      </c>
      <c r="B336" s="52" t="s">
        <v>88</v>
      </c>
      <c r="C336" s="52" t="s">
        <v>285</v>
      </c>
      <c r="D336" s="52" t="s">
        <v>284</v>
      </c>
      <c r="E336" s="52" t="s">
        <v>283</v>
      </c>
      <c r="F336" s="52" t="s">
        <v>282</v>
      </c>
      <c r="G336" s="51" t="s">
        <v>467</v>
      </c>
      <c r="H336" s="50">
        <v>2</v>
      </c>
      <c r="I336" s="50">
        <v>0</v>
      </c>
      <c r="J336" s="50">
        <v>96</v>
      </c>
      <c r="K336" s="50">
        <v>171</v>
      </c>
      <c r="L336" s="53">
        <f>KotaD4_otus[[#This Row],[D4.0917]]/H$626</f>
        <v>4.4444444444444447E-5</v>
      </c>
      <c r="M336" s="53">
        <f>KotaD4_otus[[#This Row],[D4.1016]]/I$626</f>
        <v>0</v>
      </c>
      <c r="N336" s="53">
        <f>KotaD4_otus[[#This Row],[D4.1030]]/J$626</f>
        <v>2.1333333333333334E-3</v>
      </c>
      <c r="O336" s="53">
        <f>KotaD4_otus[[#This Row],[D4.1016]]/K$626</f>
        <v>0</v>
      </c>
    </row>
    <row r="337" spans="1:15" x14ac:dyDescent="0.35">
      <c r="A337" s="52">
        <v>30</v>
      </c>
      <c r="B337" s="52" t="s">
        <v>88</v>
      </c>
      <c r="C337" s="52" t="s">
        <v>285</v>
      </c>
      <c r="D337" s="52" t="s">
        <v>284</v>
      </c>
      <c r="E337" s="52" t="s">
        <v>283</v>
      </c>
      <c r="F337" s="52" t="s">
        <v>282</v>
      </c>
      <c r="G337" s="51" t="s">
        <v>467</v>
      </c>
      <c r="H337" s="50">
        <v>18</v>
      </c>
      <c r="I337" s="50">
        <v>946</v>
      </c>
      <c r="J337" s="50">
        <v>145</v>
      </c>
      <c r="K337" s="50">
        <v>42</v>
      </c>
      <c r="L337" s="53">
        <f>KotaD4_otus[[#This Row],[D4.0917]]/H$626</f>
        <v>4.0000000000000002E-4</v>
      </c>
      <c r="M337" s="53">
        <f>KotaD4_otus[[#This Row],[D4.1016]]/I$626</f>
        <v>2.1022222222222223E-2</v>
      </c>
      <c r="N337" s="53">
        <f>KotaD4_otus[[#This Row],[D4.1030]]/J$626</f>
        <v>3.2222222222222222E-3</v>
      </c>
      <c r="O337" s="53">
        <f>KotaD4_otus[[#This Row],[D4.1016]]/K$626</f>
        <v>2.1022222222222223E-2</v>
      </c>
    </row>
    <row r="338" spans="1:15" x14ac:dyDescent="0.35">
      <c r="A338" s="52">
        <v>294</v>
      </c>
      <c r="B338" s="52" t="s">
        <v>88</v>
      </c>
      <c r="C338" s="52" t="s">
        <v>285</v>
      </c>
      <c r="D338" s="52" t="s">
        <v>284</v>
      </c>
      <c r="E338" s="52" t="s">
        <v>283</v>
      </c>
      <c r="F338" s="52" t="s">
        <v>282</v>
      </c>
      <c r="G338" s="51" t="s">
        <v>467</v>
      </c>
      <c r="H338" s="50">
        <v>65</v>
      </c>
      <c r="I338" s="50">
        <v>1</v>
      </c>
      <c r="J338" s="50">
        <v>3</v>
      </c>
      <c r="K338" s="50">
        <v>0</v>
      </c>
      <c r="L338" s="53">
        <f>KotaD4_otus[[#This Row],[D4.0917]]/H$626</f>
        <v>1.4444444444444444E-3</v>
      </c>
      <c r="M338" s="53">
        <f>KotaD4_otus[[#This Row],[D4.1016]]/I$626</f>
        <v>2.2222222222222223E-5</v>
      </c>
      <c r="N338" s="53">
        <f>KotaD4_otus[[#This Row],[D4.1030]]/J$626</f>
        <v>6.666666666666667E-5</v>
      </c>
      <c r="O338" s="53">
        <f>KotaD4_otus[[#This Row],[D4.1016]]/K$626</f>
        <v>2.2222222222222223E-5</v>
      </c>
    </row>
    <row r="339" spans="1:15" x14ac:dyDescent="0.35">
      <c r="A339" s="52">
        <v>475</v>
      </c>
      <c r="B339" s="52" t="s">
        <v>88</v>
      </c>
      <c r="C339" s="52" t="s">
        <v>285</v>
      </c>
      <c r="D339" s="52" t="s">
        <v>284</v>
      </c>
      <c r="E339" s="52" t="s">
        <v>283</v>
      </c>
      <c r="F339" s="52" t="s">
        <v>282</v>
      </c>
      <c r="G339" s="51" t="s">
        <v>467</v>
      </c>
      <c r="H339" s="50">
        <v>1</v>
      </c>
      <c r="I339" s="50">
        <v>1</v>
      </c>
      <c r="J339" s="50">
        <v>21</v>
      </c>
      <c r="K339" s="50">
        <v>0</v>
      </c>
      <c r="L339" s="53">
        <f>KotaD4_otus[[#This Row],[D4.0917]]/H$626</f>
        <v>2.2222222222222223E-5</v>
      </c>
      <c r="M339" s="53">
        <f>KotaD4_otus[[#This Row],[D4.1016]]/I$626</f>
        <v>2.2222222222222223E-5</v>
      </c>
      <c r="N339" s="53">
        <f>KotaD4_otus[[#This Row],[D4.1030]]/J$626</f>
        <v>4.6666666666666666E-4</v>
      </c>
      <c r="O339" s="53">
        <f>KotaD4_otus[[#This Row],[D4.1016]]/K$626</f>
        <v>2.2222222222222223E-5</v>
      </c>
    </row>
    <row r="340" spans="1:15" x14ac:dyDescent="0.35">
      <c r="A340" s="52">
        <v>251</v>
      </c>
      <c r="B340" s="52" t="s">
        <v>88</v>
      </c>
      <c r="C340" s="52" t="s">
        <v>285</v>
      </c>
      <c r="D340" s="52" t="s">
        <v>284</v>
      </c>
      <c r="E340" s="52" t="s">
        <v>283</v>
      </c>
      <c r="F340" s="52" t="s">
        <v>282</v>
      </c>
      <c r="G340" s="51" t="s">
        <v>467</v>
      </c>
      <c r="H340" s="50">
        <v>0</v>
      </c>
      <c r="I340" s="50">
        <v>69</v>
      </c>
      <c r="J340" s="50">
        <v>0</v>
      </c>
      <c r="K340" s="50">
        <v>0</v>
      </c>
      <c r="L340" s="53">
        <f>KotaD4_otus[[#This Row],[D4.0917]]/H$626</f>
        <v>0</v>
      </c>
      <c r="M340" s="53">
        <f>KotaD4_otus[[#This Row],[D4.1016]]/I$626</f>
        <v>1.5333333333333334E-3</v>
      </c>
      <c r="N340" s="53">
        <f>KotaD4_otus[[#This Row],[D4.1030]]/J$626</f>
        <v>0</v>
      </c>
      <c r="O340" s="53">
        <f>KotaD4_otus[[#This Row],[D4.1016]]/K$626</f>
        <v>1.5333333333333334E-3</v>
      </c>
    </row>
    <row r="341" spans="1:15" x14ac:dyDescent="0.35">
      <c r="A341" s="52">
        <v>336</v>
      </c>
      <c r="B341" s="52" t="s">
        <v>88</v>
      </c>
      <c r="C341" s="52" t="s">
        <v>90</v>
      </c>
      <c r="D341" s="52" t="s">
        <v>316</v>
      </c>
      <c r="E341" s="52" t="s">
        <v>315</v>
      </c>
      <c r="F341" s="52" t="s">
        <v>466</v>
      </c>
      <c r="G341" s="51" t="s">
        <v>1511</v>
      </c>
      <c r="H341" s="50">
        <v>7</v>
      </c>
      <c r="I341" s="50">
        <v>19</v>
      </c>
      <c r="J341" s="50">
        <v>12</v>
      </c>
      <c r="K341" s="50">
        <v>13</v>
      </c>
      <c r="L341" s="53">
        <f>KotaD4_otus[[#This Row],[D4.0917]]/H$626</f>
        <v>1.5555555555555556E-4</v>
      </c>
      <c r="M341" s="53">
        <f>KotaD4_otus[[#This Row],[D4.1016]]/I$626</f>
        <v>4.2222222222222222E-4</v>
      </c>
      <c r="N341" s="53">
        <f>KotaD4_otus[[#This Row],[D4.1030]]/J$626</f>
        <v>2.6666666666666668E-4</v>
      </c>
      <c r="O341" s="53">
        <f>KotaD4_otus[[#This Row],[D4.1016]]/K$626</f>
        <v>4.2222222222222222E-4</v>
      </c>
    </row>
    <row r="342" spans="1:15" x14ac:dyDescent="0.35">
      <c r="A342" s="52">
        <v>525</v>
      </c>
      <c r="B342" s="52" t="s">
        <v>88</v>
      </c>
      <c r="C342" s="52" t="s">
        <v>90</v>
      </c>
      <c r="D342" s="52" t="s">
        <v>316</v>
      </c>
      <c r="E342" s="52" t="s">
        <v>315</v>
      </c>
      <c r="F342" s="52" t="s">
        <v>466</v>
      </c>
      <c r="G342" s="51" t="s">
        <v>1512</v>
      </c>
      <c r="H342" s="50">
        <v>2</v>
      </c>
      <c r="I342" s="50">
        <v>4</v>
      </c>
      <c r="J342" s="50">
        <v>5</v>
      </c>
      <c r="K342" s="50">
        <v>7</v>
      </c>
      <c r="L342" s="53">
        <f>KotaD4_otus[[#This Row],[D4.0917]]/H$626</f>
        <v>4.4444444444444447E-5</v>
      </c>
      <c r="M342" s="53">
        <f>KotaD4_otus[[#This Row],[D4.1016]]/I$626</f>
        <v>8.8888888888888893E-5</v>
      </c>
      <c r="N342" s="53">
        <f>KotaD4_otus[[#This Row],[D4.1030]]/J$626</f>
        <v>1.1111111111111112E-4</v>
      </c>
      <c r="O342" s="53">
        <f>KotaD4_otus[[#This Row],[D4.1016]]/K$626</f>
        <v>8.8888888888888893E-5</v>
      </c>
    </row>
    <row r="343" spans="1:15" x14ac:dyDescent="0.35">
      <c r="A343" s="52">
        <v>4</v>
      </c>
      <c r="B343" s="52" t="s">
        <v>88</v>
      </c>
      <c r="C343" s="52" t="s">
        <v>285</v>
      </c>
      <c r="D343" s="52" t="s">
        <v>732</v>
      </c>
      <c r="E343" s="52" t="s">
        <v>731</v>
      </c>
      <c r="F343" s="52" t="s">
        <v>1513</v>
      </c>
      <c r="G343" s="51" t="s">
        <v>1514</v>
      </c>
      <c r="H343" s="50">
        <v>1622</v>
      </c>
      <c r="I343" s="50">
        <v>1199</v>
      </c>
      <c r="J343" s="50">
        <v>1072</v>
      </c>
      <c r="K343" s="50">
        <v>1856</v>
      </c>
      <c r="L343" s="53">
        <f>KotaD4_otus[[#This Row],[D4.0917]]/H$626</f>
        <v>3.6044444444444441E-2</v>
      </c>
      <c r="M343" s="53">
        <f>KotaD4_otus[[#This Row],[D4.1016]]/I$626</f>
        <v>2.6644444444444443E-2</v>
      </c>
      <c r="N343" s="53">
        <f>KotaD4_otus[[#This Row],[D4.1030]]/J$626</f>
        <v>2.3822222222222224E-2</v>
      </c>
      <c r="O343" s="53">
        <f>KotaD4_otus[[#This Row],[D4.1016]]/K$626</f>
        <v>2.6644444444444443E-2</v>
      </c>
    </row>
    <row r="344" spans="1:15" x14ac:dyDescent="0.35">
      <c r="A344" s="52">
        <v>90</v>
      </c>
      <c r="B344" s="52" t="s">
        <v>88</v>
      </c>
      <c r="C344" s="52" t="s">
        <v>415</v>
      </c>
      <c r="D344" s="52" t="s">
        <v>419</v>
      </c>
      <c r="E344" s="52" t="s">
        <v>418</v>
      </c>
      <c r="F344" s="52" t="s">
        <v>1515</v>
      </c>
      <c r="G344" s="51" t="s">
        <v>1516</v>
      </c>
      <c r="H344" s="50">
        <v>27</v>
      </c>
      <c r="I344" s="50">
        <v>70</v>
      </c>
      <c r="J344" s="50">
        <v>68</v>
      </c>
      <c r="K344" s="50">
        <v>124</v>
      </c>
      <c r="L344" s="53">
        <f>KotaD4_otus[[#This Row],[D4.0917]]/H$626</f>
        <v>5.9999999999999995E-4</v>
      </c>
      <c r="M344" s="53">
        <f>KotaD4_otus[[#This Row],[D4.1016]]/I$626</f>
        <v>1.5555555555555555E-3</v>
      </c>
      <c r="N344" s="53">
        <f>KotaD4_otus[[#This Row],[D4.1030]]/J$626</f>
        <v>1.5111111111111111E-3</v>
      </c>
      <c r="O344" s="53">
        <f>KotaD4_otus[[#This Row],[D4.1016]]/K$626</f>
        <v>1.5555555555555555E-3</v>
      </c>
    </row>
    <row r="345" spans="1:15" x14ac:dyDescent="0.35">
      <c r="A345" s="52">
        <v>425</v>
      </c>
      <c r="B345" s="52" t="s">
        <v>88</v>
      </c>
      <c r="C345" s="52" t="s">
        <v>285</v>
      </c>
      <c r="D345" s="52" t="s">
        <v>1063</v>
      </c>
      <c r="E345" s="52" t="s">
        <v>1064</v>
      </c>
      <c r="F345" s="52" t="s">
        <v>1517</v>
      </c>
      <c r="G345" s="51" t="s">
        <v>1518</v>
      </c>
      <c r="H345" s="50">
        <v>11</v>
      </c>
      <c r="I345" s="50">
        <v>3</v>
      </c>
      <c r="J345" s="50">
        <v>8</v>
      </c>
      <c r="K345" s="50">
        <v>3</v>
      </c>
      <c r="L345" s="53">
        <f>KotaD4_otus[[#This Row],[D4.0917]]/H$626</f>
        <v>2.4444444444444443E-4</v>
      </c>
      <c r="M345" s="53">
        <f>KotaD4_otus[[#This Row],[D4.1016]]/I$626</f>
        <v>6.666666666666667E-5</v>
      </c>
      <c r="N345" s="53">
        <f>KotaD4_otus[[#This Row],[D4.1030]]/J$626</f>
        <v>1.7777777777777779E-4</v>
      </c>
      <c r="O345" s="53">
        <f>KotaD4_otus[[#This Row],[D4.1016]]/K$626</f>
        <v>6.666666666666667E-5</v>
      </c>
    </row>
    <row r="346" spans="1:15" x14ac:dyDescent="0.35">
      <c r="A346" s="52">
        <v>243</v>
      </c>
      <c r="B346" s="52" t="s">
        <v>88</v>
      </c>
      <c r="C346" s="52" t="s">
        <v>415</v>
      </c>
      <c r="D346" s="52" t="s">
        <v>419</v>
      </c>
      <c r="E346" s="52" t="s">
        <v>418</v>
      </c>
      <c r="F346" s="52" t="s">
        <v>1519</v>
      </c>
      <c r="G346" s="51" t="s">
        <v>1520</v>
      </c>
      <c r="H346" s="50">
        <v>21</v>
      </c>
      <c r="I346" s="50">
        <v>19</v>
      </c>
      <c r="J346" s="50">
        <v>9</v>
      </c>
      <c r="K346" s="50">
        <v>6</v>
      </c>
      <c r="L346" s="53">
        <f>KotaD4_otus[[#This Row],[D4.0917]]/H$626</f>
        <v>4.6666666666666666E-4</v>
      </c>
      <c r="M346" s="53">
        <f>KotaD4_otus[[#This Row],[D4.1016]]/I$626</f>
        <v>4.2222222222222222E-4</v>
      </c>
      <c r="N346" s="53">
        <f>KotaD4_otus[[#This Row],[D4.1030]]/J$626</f>
        <v>2.0000000000000001E-4</v>
      </c>
      <c r="O346" s="53">
        <f>KotaD4_otus[[#This Row],[D4.1016]]/K$626</f>
        <v>4.2222222222222222E-4</v>
      </c>
    </row>
    <row r="347" spans="1:15" x14ac:dyDescent="0.35">
      <c r="A347" s="52">
        <v>556</v>
      </c>
      <c r="B347" s="52" t="s">
        <v>88</v>
      </c>
      <c r="C347" s="52" t="s">
        <v>285</v>
      </c>
      <c r="D347" s="52" t="s">
        <v>284</v>
      </c>
      <c r="E347" s="52" t="s">
        <v>283</v>
      </c>
      <c r="F347" s="52" t="s">
        <v>1521</v>
      </c>
      <c r="G347" s="51" t="s">
        <v>1522</v>
      </c>
      <c r="H347" s="50">
        <v>4</v>
      </c>
      <c r="I347" s="50">
        <v>2</v>
      </c>
      <c r="J347" s="50">
        <v>5</v>
      </c>
      <c r="K347" s="50">
        <v>7</v>
      </c>
      <c r="L347" s="53">
        <f>KotaD4_otus[[#This Row],[D4.0917]]/H$626</f>
        <v>8.8888888888888893E-5</v>
      </c>
      <c r="M347" s="53">
        <f>KotaD4_otus[[#This Row],[D4.1016]]/I$626</f>
        <v>4.4444444444444447E-5</v>
      </c>
      <c r="N347" s="53">
        <f>KotaD4_otus[[#This Row],[D4.1030]]/J$626</f>
        <v>1.1111111111111112E-4</v>
      </c>
      <c r="O347" s="53">
        <f>KotaD4_otus[[#This Row],[D4.1016]]/K$626</f>
        <v>4.4444444444444447E-5</v>
      </c>
    </row>
    <row r="348" spans="1:15" x14ac:dyDescent="0.35">
      <c r="A348" s="52">
        <v>246</v>
      </c>
      <c r="B348" s="52" t="s">
        <v>88</v>
      </c>
      <c r="C348" s="52" t="s">
        <v>114</v>
      </c>
      <c r="D348" s="52" t="s">
        <v>136</v>
      </c>
      <c r="E348" s="52" t="s">
        <v>342</v>
      </c>
      <c r="F348" s="52" t="s">
        <v>341</v>
      </c>
      <c r="G348" s="51" t="s">
        <v>1523</v>
      </c>
      <c r="H348" s="50">
        <v>24</v>
      </c>
      <c r="I348" s="50">
        <v>25</v>
      </c>
      <c r="J348" s="50">
        <v>15</v>
      </c>
      <c r="K348" s="50">
        <v>24</v>
      </c>
      <c r="L348" s="53">
        <f>KotaD4_otus[[#This Row],[D4.0917]]/H$626</f>
        <v>5.3333333333333336E-4</v>
      </c>
      <c r="M348" s="53">
        <f>KotaD4_otus[[#This Row],[D4.1016]]/I$626</f>
        <v>5.5555555555555556E-4</v>
      </c>
      <c r="N348" s="53">
        <f>KotaD4_otus[[#This Row],[D4.1030]]/J$626</f>
        <v>3.3333333333333332E-4</v>
      </c>
      <c r="O348" s="53">
        <f>KotaD4_otus[[#This Row],[D4.1016]]/K$626</f>
        <v>5.5555555555555556E-4</v>
      </c>
    </row>
    <row r="349" spans="1:15" x14ac:dyDescent="0.35">
      <c r="A349" s="52">
        <v>455</v>
      </c>
      <c r="B349" s="52" t="s">
        <v>88</v>
      </c>
      <c r="C349" s="52" t="s">
        <v>97</v>
      </c>
      <c r="D349" s="52" t="s">
        <v>96</v>
      </c>
      <c r="E349" s="52" t="s">
        <v>1524</v>
      </c>
      <c r="F349" s="52" t="s">
        <v>1525</v>
      </c>
      <c r="G349" s="51" t="s">
        <v>1526</v>
      </c>
      <c r="H349" s="50">
        <v>4</v>
      </c>
      <c r="I349" s="50">
        <v>4</v>
      </c>
      <c r="J349" s="50">
        <v>7</v>
      </c>
      <c r="K349" s="50">
        <v>1</v>
      </c>
      <c r="L349" s="53">
        <f>KotaD4_otus[[#This Row],[D4.0917]]/H$626</f>
        <v>8.8888888888888893E-5</v>
      </c>
      <c r="M349" s="53">
        <f>KotaD4_otus[[#This Row],[D4.1016]]/I$626</f>
        <v>8.8888888888888893E-5</v>
      </c>
      <c r="N349" s="53">
        <f>KotaD4_otus[[#This Row],[D4.1030]]/J$626</f>
        <v>1.5555555555555556E-4</v>
      </c>
      <c r="O349" s="53">
        <f>KotaD4_otus[[#This Row],[D4.1016]]/K$626</f>
        <v>8.8888888888888893E-5</v>
      </c>
    </row>
    <row r="350" spans="1:15" x14ac:dyDescent="0.35">
      <c r="A350" s="52">
        <v>254</v>
      </c>
      <c r="B350" s="52" t="s">
        <v>88</v>
      </c>
      <c r="C350" s="52" t="s">
        <v>1527</v>
      </c>
      <c r="D350" s="52" t="s">
        <v>1528</v>
      </c>
      <c r="E350" s="52" t="s">
        <v>1529</v>
      </c>
      <c r="F350" s="52" t="s">
        <v>1530</v>
      </c>
      <c r="G350" s="51" t="s">
        <v>1531</v>
      </c>
      <c r="H350" s="50">
        <v>12</v>
      </c>
      <c r="I350" s="50">
        <v>10</v>
      </c>
      <c r="J350" s="50">
        <v>16</v>
      </c>
      <c r="K350" s="50">
        <v>15</v>
      </c>
      <c r="L350" s="53">
        <f>KotaD4_otus[[#This Row],[D4.0917]]/H$626</f>
        <v>2.6666666666666668E-4</v>
      </c>
      <c r="M350" s="53">
        <f>KotaD4_otus[[#This Row],[D4.1016]]/I$626</f>
        <v>2.2222222222222223E-4</v>
      </c>
      <c r="N350" s="53">
        <f>KotaD4_otus[[#This Row],[D4.1030]]/J$626</f>
        <v>3.5555555555555557E-4</v>
      </c>
      <c r="O350" s="53">
        <f>KotaD4_otus[[#This Row],[D4.1016]]/K$626</f>
        <v>2.2222222222222223E-4</v>
      </c>
    </row>
    <row r="351" spans="1:15" x14ac:dyDescent="0.35">
      <c r="A351" s="52">
        <v>560</v>
      </c>
      <c r="B351" s="52" t="s">
        <v>88</v>
      </c>
      <c r="C351" s="52" t="s">
        <v>97</v>
      </c>
      <c r="D351" s="52" t="s">
        <v>336</v>
      </c>
      <c r="E351" s="52" t="s">
        <v>559</v>
      </c>
      <c r="F351" s="52" t="s">
        <v>841</v>
      </c>
      <c r="G351" s="51" t="s">
        <v>1532</v>
      </c>
      <c r="H351" s="50">
        <v>3</v>
      </c>
      <c r="I351" s="50">
        <v>7</v>
      </c>
      <c r="J351" s="50">
        <v>1</v>
      </c>
      <c r="K351" s="50">
        <v>1</v>
      </c>
      <c r="L351" s="53">
        <f>KotaD4_otus[[#This Row],[D4.0917]]/H$626</f>
        <v>6.666666666666667E-5</v>
      </c>
      <c r="M351" s="53">
        <f>KotaD4_otus[[#This Row],[D4.1016]]/I$626</f>
        <v>1.5555555555555556E-4</v>
      </c>
      <c r="N351" s="53">
        <f>KotaD4_otus[[#This Row],[D4.1030]]/J$626</f>
        <v>2.2222222222222223E-5</v>
      </c>
      <c r="O351" s="53">
        <f>KotaD4_otus[[#This Row],[D4.1016]]/K$626</f>
        <v>1.5555555555555556E-4</v>
      </c>
    </row>
    <row r="352" spans="1:15" x14ac:dyDescent="0.35">
      <c r="A352" s="52">
        <v>521</v>
      </c>
      <c r="B352" s="52" t="s">
        <v>88</v>
      </c>
      <c r="C352" s="52" t="s">
        <v>97</v>
      </c>
      <c r="D352" s="52" t="s">
        <v>336</v>
      </c>
      <c r="E352" s="52" t="s">
        <v>559</v>
      </c>
      <c r="F352" s="52" t="s">
        <v>841</v>
      </c>
      <c r="G352" s="51" t="s">
        <v>1533</v>
      </c>
      <c r="H352" s="50">
        <v>6</v>
      </c>
      <c r="I352" s="50">
        <v>3</v>
      </c>
      <c r="J352" s="50">
        <v>3</v>
      </c>
      <c r="K352" s="50">
        <v>2</v>
      </c>
      <c r="L352" s="53">
        <f>KotaD4_otus[[#This Row],[D4.0917]]/H$626</f>
        <v>1.3333333333333334E-4</v>
      </c>
      <c r="M352" s="53">
        <f>KotaD4_otus[[#This Row],[D4.1016]]/I$626</f>
        <v>6.666666666666667E-5</v>
      </c>
      <c r="N352" s="53">
        <f>KotaD4_otus[[#This Row],[D4.1030]]/J$626</f>
        <v>6.666666666666667E-5</v>
      </c>
      <c r="O352" s="53">
        <f>KotaD4_otus[[#This Row],[D4.1016]]/K$626</f>
        <v>6.666666666666667E-5</v>
      </c>
    </row>
    <row r="353" spans="1:15" x14ac:dyDescent="0.35">
      <c r="A353" s="52">
        <v>344</v>
      </c>
      <c r="B353" s="52" t="s">
        <v>88</v>
      </c>
      <c r="C353" s="52" t="s">
        <v>1534</v>
      </c>
      <c r="D353" s="52" t="s">
        <v>1535</v>
      </c>
      <c r="E353" s="52" t="s">
        <v>1536</v>
      </c>
      <c r="F353" s="52" t="s">
        <v>1537</v>
      </c>
      <c r="G353" s="51" t="s">
        <v>1538</v>
      </c>
      <c r="H353" s="50">
        <v>15</v>
      </c>
      <c r="I353" s="50">
        <v>16</v>
      </c>
      <c r="J353" s="50">
        <v>4</v>
      </c>
      <c r="K353" s="50">
        <v>6</v>
      </c>
      <c r="L353" s="53">
        <f>KotaD4_otus[[#This Row],[D4.0917]]/H$626</f>
        <v>3.3333333333333332E-4</v>
      </c>
      <c r="M353" s="53">
        <f>KotaD4_otus[[#This Row],[D4.1016]]/I$626</f>
        <v>3.5555555555555557E-4</v>
      </c>
      <c r="N353" s="53">
        <f>KotaD4_otus[[#This Row],[D4.1030]]/J$626</f>
        <v>8.8888888888888893E-5</v>
      </c>
      <c r="O353" s="53">
        <f>KotaD4_otus[[#This Row],[D4.1016]]/K$626</f>
        <v>3.5555555555555557E-4</v>
      </c>
    </row>
    <row r="354" spans="1:15" x14ac:dyDescent="0.35">
      <c r="A354" s="52">
        <v>428</v>
      </c>
      <c r="B354" s="52" t="s">
        <v>88</v>
      </c>
      <c r="C354" s="52" t="s">
        <v>97</v>
      </c>
      <c r="D354" s="52" t="s">
        <v>261</v>
      </c>
      <c r="E354" s="52" t="s">
        <v>260</v>
      </c>
      <c r="F354" s="52" t="s">
        <v>263</v>
      </c>
      <c r="G354" s="51" t="s">
        <v>1539</v>
      </c>
      <c r="H354" s="50">
        <v>16</v>
      </c>
      <c r="I354" s="50">
        <v>11</v>
      </c>
      <c r="J354" s="50">
        <v>6</v>
      </c>
      <c r="K354" s="50">
        <v>11</v>
      </c>
      <c r="L354" s="53">
        <f>KotaD4_otus[[#This Row],[D4.0917]]/H$626</f>
        <v>3.5555555555555557E-4</v>
      </c>
      <c r="M354" s="53">
        <f>KotaD4_otus[[#This Row],[D4.1016]]/I$626</f>
        <v>2.4444444444444443E-4</v>
      </c>
      <c r="N354" s="53">
        <f>KotaD4_otus[[#This Row],[D4.1030]]/J$626</f>
        <v>1.3333333333333334E-4</v>
      </c>
      <c r="O354" s="53">
        <f>KotaD4_otus[[#This Row],[D4.1016]]/K$626</f>
        <v>2.4444444444444443E-4</v>
      </c>
    </row>
    <row r="355" spans="1:15" x14ac:dyDescent="0.35">
      <c r="A355" s="52">
        <v>359</v>
      </c>
      <c r="B355" s="52" t="s">
        <v>88</v>
      </c>
      <c r="C355" s="52" t="s">
        <v>455</v>
      </c>
      <c r="D355" s="52" t="s">
        <v>454</v>
      </c>
      <c r="E355" s="52" t="s">
        <v>453</v>
      </c>
      <c r="F355" s="52" t="s">
        <v>452</v>
      </c>
      <c r="G355" s="51" t="s">
        <v>1540</v>
      </c>
      <c r="H355" s="50">
        <v>10</v>
      </c>
      <c r="I355" s="50">
        <v>9</v>
      </c>
      <c r="J355" s="50">
        <v>13</v>
      </c>
      <c r="K355" s="50">
        <v>5</v>
      </c>
      <c r="L355" s="53">
        <f>KotaD4_otus[[#This Row],[D4.0917]]/H$626</f>
        <v>2.2222222222222223E-4</v>
      </c>
      <c r="M355" s="53">
        <f>KotaD4_otus[[#This Row],[D4.1016]]/I$626</f>
        <v>2.0000000000000001E-4</v>
      </c>
      <c r="N355" s="53">
        <f>KotaD4_otus[[#This Row],[D4.1030]]/J$626</f>
        <v>2.8888888888888888E-4</v>
      </c>
      <c r="O355" s="53">
        <f>KotaD4_otus[[#This Row],[D4.1016]]/K$626</f>
        <v>2.0000000000000001E-4</v>
      </c>
    </row>
    <row r="356" spans="1:15" x14ac:dyDescent="0.35">
      <c r="A356" s="52">
        <v>9</v>
      </c>
      <c r="B356" s="52" t="s">
        <v>88</v>
      </c>
      <c r="C356" s="52" t="s">
        <v>97</v>
      </c>
      <c r="D356" s="52" t="s">
        <v>96</v>
      </c>
      <c r="E356" s="52" t="s">
        <v>450</v>
      </c>
      <c r="F356" s="52" t="s">
        <v>449</v>
      </c>
      <c r="G356" s="51" t="s">
        <v>448</v>
      </c>
      <c r="H356" s="50">
        <v>663</v>
      </c>
      <c r="I356" s="50">
        <v>1335</v>
      </c>
      <c r="J356" s="50">
        <v>1140</v>
      </c>
      <c r="K356" s="50">
        <v>945</v>
      </c>
      <c r="L356" s="53">
        <f>KotaD4_otus[[#This Row],[D4.0917]]/H$626</f>
        <v>1.4733333333333333E-2</v>
      </c>
      <c r="M356" s="53">
        <f>KotaD4_otus[[#This Row],[D4.1016]]/I$626</f>
        <v>2.9666666666666668E-2</v>
      </c>
      <c r="N356" s="53">
        <f>KotaD4_otus[[#This Row],[D4.1030]]/J$626</f>
        <v>2.5333333333333333E-2</v>
      </c>
      <c r="O356" s="53">
        <f>KotaD4_otus[[#This Row],[D4.1016]]/K$626</f>
        <v>2.9666666666666668E-2</v>
      </c>
    </row>
    <row r="357" spans="1:15" x14ac:dyDescent="0.35">
      <c r="A357" s="52">
        <v>268</v>
      </c>
      <c r="B357" s="52" t="s">
        <v>88</v>
      </c>
      <c r="C357" s="52" t="s">
        <v>97</v>
      </c>
      <c r="D357" s="52" t="s">
        <v>96</v>
      </c>
      <c r="E357" s="52" t="s">
        <v>447</v>
      </c>
      <c r="F357" s="52" t="s">
        <v>1541</v>
      </c>
      <c r="G357" s="51" t="s">
        <v>1542</v>
      </c>
      <c r="H357" s="50">
        <v>8</v>
      </c>
      <c r="I357" s="50">
        <v>24</v>
      </c>
      <c r="J357" s="50">
        <v>18</v>
      </c>
      <c r="K357" s="50">
        <v>26</v>
      </c>
      <c r="L357" s="53">
        <f>KotaD4_otus[[#This Row],[D4.0917]]/H$626</f>
        <v>1.7777777777777779E-4</v>
      </c>
      <c r="M357" s="53">
        <f>KotaD4_otus[[#This Row],[D4.1016]]/I$626</f>
        <v>5.3333333333333336E-4</v>
      </c>
      <c r="N357" s="53">
        <f>KotaD4_otus[[#This Row],[D4.1030]]/J$626</f>
        <v>4.0000000000000002E-4</v>
      </c>
      <c r="O357" s="53">
        <f>KotaD4_otus[[#This Row],[D4.1016]]/K$626</f>
        <v>5.3333333333333336E-4</v>
      </c>
    </row>
    <row r="358" spans="1:15" x14ac:dyDescent="0.35">
      <c r="A358" s="52">
        <v>47</v>
      </c>
      <c r="B358" s="52" t="s">
        <v>88</v>
      </c>
      <c r="C358" s="52" t="s">
        <v>97</v>
      </c>
      <c r="D358" s="52" t="s">
        <v>96</v>
      </c>
      <c r="E358" s="52" t="s">
        <v>280</v>
      </c>
      <c r="F358" s="52" t="s">
        <v>279</v>
      </c>
      <c r="G358" s="51" t="s">
        <v>1543</v>
      </c>
      <c r="H358" s="50">
        <v>69</v>
      </c>
      <c r="I358" s="50">
        <v>199</v>
      </c>
      <c r="J358" s="50">
        <v>221</v>
      </c>
      <c r="K358" s="50">
        <v>249</v>
      </c>
      <c r="L358" s="53">
        <f>KotaD4_otus[[#This Row],[D4.0917]]/H$626</f>
        <v>1.5333333333333334E-3</v>
      </c>
      <c r="M358" s="53">
        <f>KotaD4_otus[[#This Row],[D4.1016]]/I$626</f>
        <v>4.4222222222222224E-3</v>
      </c>
      <c r="N358" s="53">
        <f>KotaD4_otus[[#This Row],[D4.1030]]/J$626</f>
        <v>4.9111111111111109E-3</v>
      </c>
      <c r="O358" s="53">
        <f>KotaD4_otus[[#This Row],[D4.1016]]/K$626</f>
        <v>4.4222222222222224E-3</v>
      </c>
    </row>
    <row r="359" spans="1:15" x14ac:dyDescent="0.35">
      <c r="A359" s="52">
        <v>7</v>
      </c>
      <c r="B359" s="52" t="s">
        <v>88</v>
      </c>
      <c r="C359" s="52" t="s">
        <v>97</v>
      </c>
      <c r="D359" s="52" t="s">
        <v>96</v>
      </c>
      <c r="E359" s="52" t="s">
        <v>280</v>
      </c>
      <c r="F359" s="52" t="s">
        <v>279</v>
      </c>
      <c r="G359" s="51" t="s">
        <v>1544</v>
      </c>
      <c r="H359" s="50">
        <v>1264</v>
      </c>
      <c r="I359" s="50">
        <v>1490</v>
      </c>
      <c r="J359" s="50">
        <v>1494</v>
      </c>
      <c r="K359" s="50">
        <v>1536</v>
      </c>
      <c r="L359" s="53">
        <f>KotaD4_otus[[#This Row],[D4.0917]]/H$626</f>
        <v>2.8088888888888889E-2</v>
      </c>
      <c r="M359" s="53">
        <f>KotaD4_otus[[#This Row],[D4.1016]]/I$626</f>
        <v>3.3111111111111112E-2</v>
      </c>
      <c r="N359" s="53">
        <f>KotaD4_otus[[#This Row],[D4.1030]]/J$626</f>
        <v>3.32E-2</v>
      </c>
      <c r="O359" s="53">
        <f>KotaD4_otus[[#This Row],[D4.1016]]/K$626</f>
        <v>3.3111111111111112E-2</v>
      </c>
    </row>
    <row r="360" spans="1:15" x14ac:dyDescent="0.35">
      <c r="A360" s="52">
        <v>78</v>
      </c>
      <c r="B360" s="52" t="s">
        <v>88</v>
      </c>
      <c r="C360" s="52" t="s">
        <v>97</v>
      </c>
      <c r="D360" s="52" t="s">
        <v>96</v>
      </c>
      <c r="E360" s="52" t="s">
        <v>442</v>
      </c>
      <c r="F360" s="52" t="s">
        <v>441</v>
      </c>
      <c r="G360" s="51" t="s">
        <v>1545</v>
      </c>
      <c r="H360" s="50">
        <v>126</v>
      </c>
      <c r="I360" s="50">
        <v>111</v>
      </c>
      <c r="J360" s="50">
        <v>83</v>
      </c>
      <c r="K360" s="50">
        <v>28</v>
      </c>
      <c r="L360" s="53">
        <f>KotaD4_otus[[#This Row],[D4.0917]]/H$626</f>
        <v>2.8E-3</v>
      </c>
      <c r="M360" s="53">
        <f>KotaD4_otus[[#This Row],[D4.1016]]/I$626</f>
        <v>2.4666666666666665E-3</v>
      </c>
      <c r="N360" s="53">
        <f>KotaD4_otus[[#This Row],[D4.1030]]/J$626</f>
        <v>1.8444444444444443E-3</v>
      </c>
      <c r="O360" s="53">
        <f>KotaD4_otus[[#This Row],[D4.1016]]/K$626</f>
        <v>2.4666666666666665E-3</v>
      </c>
    </row>
    <row r="361" spans="1:15" x14ac:dyDescent="0.35">
      <c r="A361" s="52">
        <v>308</v>
      </c>
      <c r="B361" s="52" t="s">
        <v>88</v>
      </c>
      <c r="C361" s="52" t="s">
        <v>97</v>
      </c>
      <c r="D361" s="52" t="s">
        <v>96</v>
      </c>
      <c r="E361" s="52" t="s">
        <v>442</v>
      </c>
      <c r="F361" s="52" t="s">
        <v>441</v>
      </c>
      <c r="G361" s="51" t="s">
        <v>1545</v>
      </c>
      <c r="H361" s="50">
        <v>13</v>
      </c>
      <c r="I361" s="50">
        <v>11</v>
      </c>
      <c r="J361" s="50">
        <v>18</v>
      </c>
      <c r="K361" s="50">
        <v>7</v>
      </c>
      <c r="L361" s="53">
        <f>KotaD4_otus[[#This Row],[D4.0917]]/H$626</f>
        <v>2.8888888888888888E-4</v>
      </c>
      <c r="M361" s="53">
        <f>KotaD4_otus[[#This Row],[D4.1016]]/I$626</f>
        <v>2.4444444444444443E-4</v>
      </c>
      <c r="N361" s="53">
        <f>KotaD4_otus[[#This Row],[D4.1030]]/J$626</f>
        <v>4.0000000000000002E-4</v>
      </c>
      <c r="O361" s="53">
        <f>KotaD4_otus[[#This Row],[D4.1016]]/K$626</f>
        <v>2.4444444444444443E-4</v>
      </c>
    </row>
    <row r="362" spans="1:15" x14ac:dyDescent="0.35">
      <c r="A362" s="52">
        <v>353</v>
      </c>
      <c r="B362" s="52" t="s">
        <v>88</v>
      </c>
      <c r="C362" s="52" t="s">
        <v>97</v>
      </c>
      <c r="D362" s="52" t="s">
        <v>96</v>
      </c>
      <c r="E362" s="52" t="s">
        <v>442</v>
      </c>
      <c r="F362" s="52" t="s">
        <v>441</v>
      </c>
      <c r="G362" s="51" t="s">
        <v>1546</v>
      </c>
      <c r="H362" s="50">
        <v>11</v>
      </c>
      <c r="I362" s="50">
        <v>6</v>
      </c>
      <c r="J362" s="50">
        <v>14</v>
      </c>
      <c r="K362" s="50">
        <v>8</v>
      </c>
      <c r="L362" s="53">
        <f>KotaD4_otus[[#This Row],[D4.0917]]/H$626</f>
        <v>2.4444444444444443E-4</v>
      </c>
      <c r="M362" s="53">
        <f>KotaD4_otus[[#This Row],[D4.1016]]/I$626</f>
        <v>1.3333333333333334E-4</v>
      </c>
      <c r="N362" s="53">
        <f>KotaD4_otus[[#This Row],[D4.1030]]/J$626</f>
        <v>3.1111111111111113E-4</v>
      </c>
      <c r="O362" s="53">
        <f>KotaD4_otus[[#This Row],[D4.1016]]/K$626</f>
        <v>1.3333333333333334E-4</v>
      </c>
    </row>
    <row r="363" spans="1:15" x14ac:dyDescent="0.35">
      <c r="A363" s="52">
        <v>52</v>
      </c>
      <c r="B363" s="52" t="s">
        <v>88</v>
      </c>
      <c r="C363" s="52" t="s">
        <v>97</v>
      </c>
      <c r="D363" s="52" t="s">
        <v>96</v>
      </c>
      <c r="E363" s="52" t="s">
        <v>280</v>
      </c>
      <c r="F363" s="52" t="s">
        <v>279</v>
      </c>
      <c r="G363" s="51" t="s">
        <v>1547</v>
      </c>
      <c r="H363" s="50">
        <v>12</v>
      </c>
      <c r="I363" s="50">
        <v>242</v>
      </c>
      <c r="J363" s="50">
        <v>208</v>
      </c>
      <c r="K363" s="50">
        <v>124</v>
      </c>
      <c r="L363" s="53">
        <f>KotaD4_otus[[#This Row],[D4.0917]]/H$626</f>
        <v>2.6666666666666668E-4</v>
      </c>
      <c r="M363" s="53">
        <f>KotaD4_otus[[#This Row],[D4.1016]]/I$626</f>
        <v>5.3777777777777782E-3</v>
      </c>
      <c r="N363" s="53">
        <f>KotaD4_otus[[#This Row],[D4.1030]]/J$626</f>
        <v>4.622222222222222E-3</v>
      </c>
      <c r="O363" s="53">
        <f>KotaD4_otus[[#This Row],[D4.1016]]/K$626</f>
        <v>5.3777777777777782E-3</v>
      </c>
    </row>
    <row r="364" spans="1:15" x14ac:dyDescent="0.35">
      <c r="A364" s="52">
        <v>172</v>
      </c>
      <c r="B364" s="52" t="s">
        <v>88</v>
      </c>
      <c r="C364" s="52" t="s">
        <v>97</v>
      </c>
      <c r="D364" s="52" t="s">
        <v>96</v>
      </c>
      <c r="E364" s="52" t="s">
        <v>280</v>
      </c>
      <c r="F364" s="52" t="s">
        <v>279</v>
      </c>
      <c r="G364" s="51" t="s">
        <v>1547</v>
      </c>
      <c r="H364" s="50">
        <v>0</v>
      </c>
      <c r="I364" s="50">
        <v>62</v>
      </c>
      <c r="J364" s="50">
        <v>63</v>
      </c>
      <c r="K364" s="50">
        <v>21</v>
      </c>
      <c r="L364" s="53">
        <f>KotaD4_otus[[#This Row],[D4.0917]]/H$626</f>
        <v>0</v>
      </c>
      <c r="M364" s="53">
        <f>KotaD4_otus[[#This Row],[D4.1016]]/I$626</f>
        <v>1.3777777777777777E-3</v>
      </c>
      <c r="N364" s="53">
        <f>KotaD4_otus[[#This Row],[D4.1030]]/J$626</f>
        <v>1.4E-3</v>
      </c>
      <c r="O364" s="53">
        <f>KotaD4_otus[[#This Row],[D4.1016]]/K$626</f>
        <v>1.3777777777777777E-3</v>
      </c>
    </row>
    <row r="365" spans="1:15" x14ac:dyDescent="0.35">
      <c r="A365" s="52">
        <v>70</v>
      </c>
      <c r="B365" s="52" t="s">
        <v>88</v>
      </c>
      <c r="C365" s="52" t="s">
        <v>97</v>
      </c>
      <c r="D365" s="52" t="s">
        <v>96</v>
      </c>
      <c r="E365" s="52" t="s">
        <v>280</v>
      </c>
      <c r="F365" s="52" t="s">
        <v>279</v>
      </c>
      <c r="G365" s="51" t="s">
        <v>436</v>
      </c>
      <c r="H365" s="50">
        <v>138</v>
      </c>
      <c r="I365" s="50">
        <v>114</v>
      </c>
      <c r="J365" s="50">
        <v>75</v>
      </c>
      <c r="K365" s="50">
        <v>71</v>
      </c>
      <c r="L365" s="53">
        <f>KotaD4_otus[[#This Row],[D4.0917]]/H$626</f>
        <v>3.0666666666666668E-3</v>
      </c>
      <c r="M365" s="53">
        <f>KotaD4_otus[[#This Row],[D4.1016]]/I$626</f>
        <v>2.5333333333333332E-3</v>
      </c>
      <c r="N365" s="53">
        <f>KotaD4_otus[[#This Row],[D4.1030]]/J$626</f>
        <v>1.6666666666666668E-3</v>
      </c>
      <c r="O365" s="53">
        <f>KotaD4_otus[[#This Row],[D4.1016]]/K$626</f>
        <v>2.5333333333333332E-3</v>
      </c>
    </row>
    <row r="366" spans="1:15" x14ac:dyDescent="0.35">
      <c r="A366" s="52">
        <v>220</v>
      </c>
      <c r="B366" s="52" t="s">
        <v>88</v>
      </c>
      <c r="C366" s="52" t="s">
        <v>1548</v>
      </c>
      <c r="D366" s="52" t="s">
        <v>1549</v>
      </c>
      <c r="E366" s="52" t="s">
        <v>1550</v>
      </c>
      <c r="F366" s="52" t="s">
        <v>1551</v>
      </c>
      <c r="G366" s="51" t="s">
        <v>1552</v>
      </c>
      <c r="H366" s="50">
        <v>28</v>
      </c>
      <c r="I366" s="50">
        <v>20</v>
      </c>
      <c r="J366" s="50">
        <v>24</v>
      </c>
      <c r="K366" s="50">
        <v>18</v>
      </c>
      <c r="L366" s="53">
        <f>KotaD4_otus[[#This Row],[D4.0917]]/H$626</f>
        <v>6.2222222222222225E-4</v>
      </c>
      <c r="M366" s="53">
        <f>KotaD4_otus[[#This Row],[D4.1016]]/I$626</f>
        <v>4.4444444444444447E-4</v>
      </c>
      <c r="N366" s="53">
        <f>KotaD4_otus[[#This Row],[D4.1030]]/J$626</f>
        <v>5.3333333333333336E-4</v>
      </c>
      <c r="O366" s="53">
        <f>KotaD4_otus[[#This Row],[D4.1016]]/K$626</f>
        <v>4.4444444444444447E-4</v>
      </c>
    </row>
    <row r="367" spans="1:15" x14ac:dyDescent="0.35">
      <c r="A367" s="52">
        <v>514</v>
      </c>
      <c r="B367" s="52" t="s">
        <v>88</v>
      </c>
      <c r="C367" s="52" t="s">
        <v>430</v>
      </c>
      <c r="D367" s="52" t="s">
        <v>429</v>
      </c>
      <c r="E367" s="52" t="s">
        <v>428</v>
      </c>
      <c r="F367" s="52" t="s">
        <v>427</v>
      </c>
      <c r="G367" s="51" t="s">
        <v>426</v>
      </c>
      <c r="H367" s="50">
        <v>10</v>
      </c>
      <c r="I367" s="50">
        <v>3</v>
      </c>
      <c r="J367" s="50">
        <v>1</v>
      </c>
      <c r="K367" s="50">
        <v>9</v>
      </c>
      <c r="L367" s="53">
        <f>KotaD4_otus[[#This Row],[D4.0917]]/H$626</f>
        <v>2.2222222222222223E-4</v>
      </c>
      <c r="M367" s="53">
        <f>KotaD4_otus[[#This Row],[D4.1016]]/I$626</f>
        <v>6.666666666666667E-5</v>
      </c>
      <c r="N367" s="53">
        <f>KotaD4_otus[[#This Row],[D4.1030]]/J$626</f>
        <v>2.2222222222222223E-5</v>
      </c>
      <c r="O367" s="53">
        <f>KotaD4_otus[[#This Row],[D4.1016]]/K$626</f>
        <v>6.666666666666667E-5</v>
      </c>
    </row>
    <row r="368" spans="1:15" x14ac:dyDescent="0.35">
      <c r="A368" s="52">
        <v>267</v>
      </c>
      <c r="B368" s="52" t="s">
        <v>88</v>
      </c>
      <c r="C368" s="52" t="s">
        <v>430</v>
      </c>
      <c r="D368" s="52" t="s">
        <v>429</v>
      </c>
      <c r="E368" s="52" t="s">
        <v>428</v>
      </c>
      <c r="F368" s="52" t="s">
        <v>427</v>
      </c>
      <c r="G368" s="51" t="s">
        <v>1553</v>
      </c>
      <c r="H368" s="50">
        <v>14</v>
      </c>
      <c r="I368" s="50">
        <v>14</v>
      </c>
      <c r="J368" s="50">
        <v>14</v>
      </c>
      <c r="K368" s="50">
        <v>35</v>
      </c>
      <c r="L368" s="53">
        <f>KotaD4_otus[[#This Row],[D4.0917]]/H$626</f>
        <v>3.1111111111111113E-4</v>
      </c>
      <c r="M368" s="53">
        <f>KotaD4_otus[[#This Row],[D4.1016]]/I$626</f>
        <v>3.1111111111111113E-4</v>
      </c>
      <c r="N368" s="53">
        <f>KotaD4_otus[[#This Row],[D4.1030]]/J$626</f>
        <v>3.1111111111111113E-4</v>
      </c>
      <c r="O368" s="53">
        <f>KotaD4_otus[[#This Row],[D4.1016]]/K$626</f>
        <v>3.1111111111111113E-4</v>
      </c>
    </row>
    <row r="369" spans="1:15" x14ac:dyDescent="0.35">
      <c r="A369" s="52">
        <v>288</v>
      </c>
      <c r="B369" s="52" t="s">
        <v>88</v>
      </c>
      <c r="C369" s="52" t="s">
        <v>1554</v>
      </c>
      <c r="D369" s="52" t="s">
        <v>1555</v>
      </c>
      <c r="E369" s="52" t="s">
        <v>1556</v>
      </c>
      <c r="F369" s="52" t="s">
        <v>1557</v>
      </c>
      <c r="G369" s="51" t="s">
        <v>1558</v>
      </c>
      <c r="H369" s="50">
        <v>10</v>
      </c>
      <c r="I369" s="50">
        <v>24</v>
      </c>
      <c r="J369" s="50">
        <v>14</v>
      </c>
      <c r="K369" s="50">
        <v>15</v>
      </c>
      <c r="L369" s="53">
        <f>KotaD4_otus[[#This Row],[D4.0917]]/H$626</f>
        <v>2.2222222222222223E-4</v>
      </c>
      <c r="M369" s="53">
        <f>KotaD4_otus[[#This Row],[D4.1016]]/I$626</f>
        <v>5.3333333333333336E-4</v>
      </c>
      <c r="N369" s="53">
        <f>KotaD4_otus[[#This Row],[D4.1030]]/J$626</f>
        <v>3.1111111111111113E-4</v>
      </c>
      <c r="O369" s="53">
        <f>KotaD4_otus[[#This Row],[D4.1016]]/K$626</f>
        <v>5.3333333333333336E-4</v>
      </c>
    </row>
    <row r="370" spans="1:15" x14ac:dyDescent="0.35">
      <c r="A370" s="52">
        <v>35</v>
      </c>
      <c r="B370" s="52" t="s">
        <v>88</v>
      </c>
      <c r="C370" s="52" t="s">
        <v>425</v>
      </c>
      <c r="D370" s="52" t="s">
        <v>424</v>
      </c>
      <c r="E370" s="52" t="s">
        <v>423</v>
      </c>
      <c r="F370" s="52" t="s">
        <v>422</v>
      </c>
      <c r="G370" s="51" t="s">
        <v>1559</v>
      </c>
      <c r="H370" s="50">
        <v>93</v>
      </c>
      <c r="I370" s="50">
        <v>451</v>
      </c>
      <c r="J370" s="50">
        <v>215</v>
      </c>
      <c r="K370" s="50">
        <v>103</v>
      </c>
      <c r="L370" s="53">
        <f>KotaD4_otus[[#This Row],[D4.0917]]/H$626</f>
        <v>2.0666666666666667E-3</v>
      </c>
      <c r="M370" s="53">
        <f>KotaD4_otus[[#This Row],[D4.1016]]/I$626</f>
        <v>1.0022222222222222E-2</v>
      </c>
      <c r="N370" s="53">
        <f>KotaD4_otus[[#This Row],[D4.1030]]/J$626</f>
        <v>4.7777777777777775E-3</v>
      </c>
      <c r="O370" s="53">
        <f>KotaD4_otus[[#This Row],[D4.1016]]/K$626</f>
        <v>1.0022222222222222E-2</v>
      </c>
    </row>
    <row r="371" spans="1:15" x14ac:dyDescent="0.35">
      <c r="A371" s="52">
        <v>321</v>
      </c>
      <c r="B371" s="52" t="s">
        <v>88</v>
      </c>
      <c r="C371" s="52" t="s">
        <v>276</v>
      </c>
      <c r="D371" s="52" t="s">
        <v>275</v>
      </c>
      <c r="E371" s="52" t="s">
        <v>274</v>
      </c>
      <c r="F371" s="52" t="s">
        <v>273</v>
      </c>
      <c r="G371" s="51" t="s">
        <v>1560</v>
      </c>
      <c r="H371" s="50">
        <v>44</v>
      </c>
      <c r="I371" s="50">
        <v>1</v>
      </c>
      <c r="J371" s="50">
        <v>2</v>
      </c>
      <c r="K371" s="50">
        <v>0</v>
      </c>
      <c r="L371" s="53">
        <f>KotaD4_otus[[#This Row],[D4.0917]]/H$626</f>
        <v>9.7777777777777772E-4</v>
      </c>
      <c r="M371" s="53">
        <f>KotaD4_otus[[#This Row],[D4.1016]]/I$626</f>
        <v>2.2222222222222223E-5</v>
      </c>
      <c r="N371" s="53">
        <f>KotaD4_otus[[#This Row],[D4.1030]]/J$626</f>
        <v>4.4444444444444447E-5</v>
      </c>
      <c r="O371" s="53">
        <f>KotaD4_otus[[#This Row],[D4.1016]]/K$626</f>
        <v>2.2222222222222223E-5</v>
      </c>
    </row>
    <row r="372" spans="1:15" x14ac:dyDescent="0.35">
      <c r="A372" s="52">
        <v>298</v>
      </c>
      <c r="B372" s="52" t="s">
        <v>88</v>
      </c>
      <c r="C372" s="52" t="s">
        <v>276</v>
      </c>
      <c r="D372" s="52" t="s">
        <v>275</v>
      </c>
      <c r="E372" s="52" t="s">
        <v>274</v>
      </c>
      <c r="F372" s="52" t="s">
        <v>273</v>
      </c>
      <c r="G372" s="51" t="s">
        <v>1560</v>
      </c>
      <c r="H372" s="50">
        <v>40</v>
      </c>
      <c r="I372" s="50">
        <v>13</v>
      </c>
      <c r="J372" s="50">
        <v>0</v>
      </c>
      <c r="K372" s="50">
        <v>0</v>
      </c>
      <c r="L372" s="53">
        <f>KotaD4_otus[[#This Row],[D4.0917]]/H$626</f>
        <v>8.8888888888888893E-4</v>
      </c>
      <c r="M372" s="53">
        <f>KotaD4_otus[[#This Row],[D4.1016]]/I$626</f>
        <v>2.8888888888888888E-4</v>
      </c>
      <c r="N372" s="53">
        <f>KotaD4_otus[[#This Row],[D4.1030]]/J$626</f>
        <v>0</v>
      </c>
      <c r="O372" s="53">
        <f>KotaD4_otus[[#This Row],[D4.1016]]/K$626</f>
        <v>2.8888888888888888E-4</v>
      </c>
    </row>
    <row r="373" spans="1:15" x14ac:dyDescent="0.35">
      <c r="A373" s="52">
        <v>399</v>
      </c>
      <c r="B373" s="52" t="s">
        <v>88</v>
      </c>
      <c r="C373" s="52" t="s">
        <v>276</v>
      </c>
      <c r="D373" s="52" t="s">
        <v>275</v>
      </c>
      <c r="E373" s="52" t="s">
        <v>274</v>
      </c>
      <c r="F373" s="52" t="s">
        <v>273</v>
      </c>
      <c r="G373" s="51" t="s">
        <v>1560</v>
      </c>
      <c r="H373" s="50">
        <v>22</v>
      </c>
      <c r="I373" s="50">
        <v>5</v>
      </c>
      <c r="J373" s="50">
        <v>0</v>
      </c>
      <c r="K373" s="50">
        <v>0</v>
      </c>
      <c r="L373" s="53">
        <f>KotaD4_otus[[#This Row],[D4.0917]]/H$626</f>
        <v>4.8888888888888886E-4</v>
      </c>
      <c r="M373" s="53">
        <f>KotaD4_otus[[#This Row],[D4.1016]]/I$626</f>
        <v>1.1111111111111112E-4</v>
      </c>
      <c r="N373" s="53">
        <f>KotaD4_otus[[#This Row],[D4.1030]]/J$626</f>
        <v>0</v>
      </c>
      <c r="O373" s="53">
        <f>KotaD4_otus[[#This Row],[D4.1016]]/K$626</f>
        <v>1.1111111111111112E-4</v>
      </c>
    </row>
    <row r="374" spans="1:15" x14ac:dyDescent="0.35">
      <c r="A374" s="52">
        <v>554</v>
      </c>
      <c r="B374" s="52" t="s">
        <v>88</v>
      </c>
      <c r="C374" s="52" t="s">
        <v>97</v>
      </c>
      <c r="D374" s="52" t="s">
        <v>336</v>
      </c>
      <c r="E374" s="52" t="s">
        <v>513</v>
      </c>
      <c r="F374" s="52" t="s">
        <v>512</v>
      </c>
      <c r="G374" s="51" t="s">
        <v>1561</v>
      </c>
      <c r="H374" s="50">
        <v>8</v>
      </c>
      <c r="I374" s="50">
        <v>7</v>
      </c>
      <c r="J374" s="50">
        <v>1</v>
      </c>
      <c r="K374" s="50">
        <v>3</v>
      </c>
      <c r="L374" s="53">
        <f>KotaD4_otus[[#This Row],[D4.0917]]/H$626</f>
        <v>1.7777777777777779E-4</v>
      </c>
      <c r="M374" s="53">
        <f>KotaD4_otus[[#This Row],[D4.1016]]/I$626</f>
        <v>1.5555555555555556E-4</v>
      </c>
      <c r="N374" s="53">
        <f>KotaD4_otus[[#This Row],[D4.1030]]/J$626</f>
        <v>2.2222222222222223E-5</v>
      </c>
      <c r="O374" s="53">
        <f>KotaD4_otus[[#This Row],[D4.1016]]/K$626</f>
        <v>1.5555555555555556E-4</v>
      </c>
    </row>
    <row r="375" spans="1:15" x14ac:dyDescent="0.35">
      <c r="A375" s="52">
        <v>591</v>
      </c>
      <c r="B375" s="52" t="s">
        <v>88</v>
      </c>
      <c r="C375" s="52" t="s">
        <v>97</v>
      </c>
      <c r="D375" s="52" t="s">
        <v>336</v>
      </c>
      <c r="E375" s="52" t="s">
        <v>513</v>
      </c>
      <c r="F375" s="52" t="s">
        <v>512</v>
      </c>
      <c r="G375" s="51" t="s">
        <v>1562</v>
      </c>
      <c r="H375" s="50">
        <v>12</v>
      </c>
      <c r="I375" s="50">
        <v>11</v>
      </c>
      <c r="J375" s="50">
        <v>7</v>
      </c>
      <c r="K375" s="50">
        <v>5</v>
      </c>
      <c r="L375" s="53">
        <f>KotaD4_otus[[#This Row],[D4.0917]]/H$626</f>
        <v>2.6666666666666668E-4</v>
      </c>
      <c r="M375" s="53">
        <f>KotaD4_otus[[#This Row],[D4.1016]]/I$626</f>
        <v>2.4444444444444443E-4</v>
      </c>
      <c r="N375" s="53">
        <f>KotaD4_otus[[#This Row],[D4.1030]]/J$626</f>
        <v>1.5555555555555556E-4</v>
      </c>
      <c r="O375" s="53">
        <f>KotaD4_otus[[#This Row],[D4.1016]]/K$626</f>
        <v>2.4444444444444443E-4</v>
      </c>
    </row>
    <row r="376" spans="1:15" x14ac:dyDescent="0.35">
      <c r="A376" s="52">
        <v>427</v>
      </c>
      <c r="B376" s="52" t="s">
        <v>88</v>
      </c>
      <c r="C376" s="52" t="s">
        <v>1563</v>
      </c>
      <c r="D376" s="52" t="s">
        <v>1564</v>
      </c>
      <c r="E376" s="52" t="s">
        <v>1565</v>
      </c>
      <c r="F376" s="52" t="s">
        <v>1566</v>
      </c>
      <c r="G376" s="51" t="s">
        <v>1567</v>
      </c>
      <c r="H376" s="50">
        <v>3</v>
      </c>
      <c r="I376" s="50">
        <v>12</v>
      </c>
      <c r="J376" s="50">
        <v>11</v>
      </c>
      <c r="K376" s="50">
        <v>5</v>
      </c>
      <c r="L376" s="53">
        <f>KotaD4_otus[[#This Row],[D4.0917]]/H$626</f>
        <v>6.666666666666667E-5</v>
      </c>
      <c r="M376" s="53">
        <f>KotaD4_otus[[#This Row],[D4.1016]]/I$626</f>
        <v>2.6666666666666668E-4</v>
      </c>
      <c r="N376" s="53">
        <f>KotaD4_otus[[#This Row],[D4.1030]]/J$626</f>
        <v>2.4444444444444443E-4</v>
      </c>
      <c r="O376" s="53">
        <f>KotaD4_otus[[#This Row],[D4.1016]]/K$626</f>
        <v>2.6666666666666668E-4</v>
      </c>
    </row>
    <row r="377" spans="1:15" x14ac:dyDescent="0.35">
      <c r="A377" s="52">
        <v>224</v>
      </c>
      <c r="B377" s="52" t="s">
        <v>88</v>
      </c>
      <c r="C377" s="52" t="s">
        <v>1568</v>
      </c>
      <c r="D377" s="52" t="s">
        <v>1569</v>
      </c>
      <c r="E377" s="52" t="s">
        <v>1570</v>
      </c>
      <c r="F377" s="52" t="s">
        <v>1571</v>
      </c>
      <c r="G377" s="51" t="s">
        <v>1572</v>
      </c>
      <c r="H377" s="50">
        <v>77</v>
      </c>
      <c r="I377" s="50">
        <v>0</v>
      </c>
      <c r="J377" s="50">
        <v>0</v>
      </c>
      <c r="K377" s="50">
        <v>0</v>
      </c>
      <c r="L377" s="53">
        <f>KotaD4_otus[[#This Row],[D4.0917]]/H$626</f>
        <v>1.7111111111111112E-3</v>
      </c>
      <c r="M377" s="53">
        <f>KotaD4_otus[[#This Row],[D4.1016]]/I$626</f>
        <v>0</v>
      </c>
      <c r="N377" s="53">
        <f>KotaD4_otus[[#This Row],[D4.1030]]/J$626</f>
        <v>0</v>
      </c>
      <c r="O377" s="53">
        <f>KotaD4_otus[[#This Row],[D4.1016]]/K$626</f>
        <v>0</v>
      </c>
    </row>
    <row r="378" spans="1:15" x14ac:dyDescent="0.35">
      <c r="A378" s="52">
        <v>358</v>
      </c>
      <c r="B378" s="52" t="s">
        <v>88</v>
      </c>
      <c r="C378" s="52" t="s">
        <v>285</v>
      </c>
      <c r="D378" s="52" t="s">
        <v>386</v>
      </c>
      <c r="E378" s="52" t="s">
        <v>597</v>
      </c>
      <c r="F378" s="52" t="s">
        <v>596</v>
      </c>
      <c r="G378" s="51" t="s">
        <v>1573</v>
      </c>
      <c r="H378" s="50">
        <v>10</v>
      </c>
      <c r="I378" s="50">
        <v>14</v>
      </c>
      <c r="J378" s="50">
        <v>4</v>
      </c>
      <c r="K378" s="50">
        <v>7</v>
      </c>
      <c r="L378" s="53">
        <f>KotaD4_otus[[#This Row],[D4.0917]]/H$626</f>
        <v>2.2222222222222223E-4</v>
      </c>
      <c r="M378" s="53">
        <f>KotaD4_otus[[#This Row],[D4.1016]]/I$626</f>
        <v>3.1111111111111113E-4</v>
      </c>
      <c r="N378" s="53">
        <f>KotaD4_otus[[#This Row],[D4.1030]]/J$626</f>
        <v>8.8888888888888893E-5</v>
      </c>
      <c r="O378" s="53">
        <f>KotaD4_otus[[#This Row],[D4.1016]]/K$626</f>
        <v>3.1111111111111113E-4</v>
      </c>
    </row>
    <row r="379" spans="1:15" x14ac:dyDescent="0.35">
      <c r="A379" s="52">
        <v>462</v>
      </c>
      <c r="B379" s="52" t="s">
        <v>88</v>
      </c>
      <c r="C379" s="52" t="s">
        <v>285</v>
      </c>
      <c r="D379" s="52" t="s">
        <v>386</v>
      </c>
      <c r="E379" s="52" t="s">
        <v>597</v>
      </c>
      <c r="F379" s="52" t="s">
        <v>596</v>
      </c>
      <c r="G379" s="51" t="s">
        <v>1573</v>
      </c>
      <c r="H379" s="50">
        <v>10</v>
      </c>
      <c r="I379" s="50">
        <v>21</v>
      </c>
      <c r="J379" s="50">
        <v>12</v>
      </c>
      <c r="K379" s="50">
        <v>5</v>
      </c>
      <c r="L379" s="53">
        <f>KotaD4_otus[[#This Row],[D4.0917]]/H$626</f>
        <v>2.2222222222222223E-4</v>
      </c>
      <c r="M379" s="53">
        <f>KotaD4_otus[[#This Row],[D4.1016]]/I$626</f>
        <v>4.6666666666666666E-4</v>
      </c>
      <c r="N379" s="53">
        <f>KotaD4_otus[[#This Row],[D4.1030]]/J$626</f>
        <v>2.6666666666666668E-4</v>
      </c>
      <c r="O379" s="53">
        <f>KotaD4_otus[[#This Row],[D4.1016]]/K$626</f>
        <v>4.6666666666666666E-4</v>
      </c>
    </row>
    <row r="380" spans="1:15" x14ac:dyDescent="0.35">
      <c r="A380" s="52">
        <v>404</v>
      </c>
      <c r="B380" s="52" t="s">
        <v>88</v>
      </c>
      <c r="C380" s="52" t="s">
        <v>97</v>
      </c>
      <c r="D380" s="52" t="s">
        <v>261</v>
      </c>
      <c r="E380" s="52" t="s">
        <v>260</v>
      </c>
      <c r="F380" s="52" t="s">
        <v>259</v>
      </c>
      <c r="G380" s="51" t="s">
        <v>1574</v>
      </c>
      <c r="H380" s="50">
        <v>9</v>
      </c>
      <c r="I380" s="50">
        <v>10</v>
      </c>
      <c r="J380" s="50">
        <v>2</v>
      </c>
      <c r="K380" s="50">
        <v>5</v>
      </c>
      <c r="L380" s="53">
        <f>KotaD4_otus[[#This Row],[D4.0917]]/H$626</f>
        <v>2.0000000000000001E-4</v>
      </c>
      <c r="M380" s="53">
        <f>KotaD4_otus[[#This Row],[D4.1016]]/I$626</f>
        <v>2.2222222222222223E-4</v>
      </c>
      <c r="N380" s="53">
        <f>KotaD4_otus[[#This Row],[D4.1030]]/J$626</f>
        <v>4.4444444444444447E-5</v>
      </c>
      <c r="O380" s="53">
        <f>KotaD4_otus[[#This Row],[D4.1016]]/K$626</f>
        <v>2.2222222222222223E-4</v>
      </c>
    </row>
    <row r="381" spans="1:15" x14ac:dyDescent="0.35">
      <c r="A381" s="52">
        <v>579</v>
      </c>
      <c r="B381" s="52" t="s">
        <v>88</v>
      </c>
      <c r="C381" s="52" t="s">
        <v>90</v>
      </c>
      <c r="D381" s="52" t="s">
        <v>1575</v>
      </c>
      <c r="E381" s="52" t="s">
        <v>1576</v>
      </c>
      <c r="F381" s="52" t="s">
        <v>1577</v>
      </c>
      <c r="G381" s="51" t="s">
        <v>1578</v>
      </c>
      <c r="H381" s="50">
        <v>2</v>
      </c>
      <c r="I381" s="50">
        <v>3</v>
      </c>
      <c r="J381" s="50">
        <v>9</v>
      </c>
      <c r="K381" s="50">
        <v>1</v>
      </c>
      <c r="L381" s="53">
        <f>KotaD4_otus[[#This Row],[D4.0917]]/H$626</f>
        <v>4.4444444444444447E-5</v>
      </c>
      <c r="M381" s="53">
        <f>KotaD4_otus[[#This Row],[D4.1016]]/I$626</f>
        <v>6.666666666666667E-5</v>
      </c>
      <c r="N381" s="53">
        <f>KotaD4_otus[[#This Row],[D4.1030]]/J$626</f>
        <v>2.0000000000000001E-4</v>
      </c>
      <c r="O381" s="53">
        <f>KotaD4_otus[[#This Row],[D4.1016]]/K$626</f>
        <v>6.666666666666667E-5</v>
      </c>
    </row>
    <row r="382" spans="1:15" x14ac:dyDescent="0.35">
      <c r="A382" s="52">
        <v>380</v>
      </c>
      <c r="B382" s="52" t="s">
        <v>88</v>
      </c>
      <c r="C382" s="52" t="s">
        <v>90</v>
      </c>
      <c r="D382" s="52" t="s">
        <v>1579</v>
      </c>
      <c r="E382" s="52" t="s">
        <v>1580</v>
      </c>
      <c r="F382" s="52" t="s">
        <v>1581</v>
      </c>
      <c r="G382" s="51" t="s">
        <v>1582</v>
      </c>
      <c r="H382" s="50">
        <v>4</v>
      </c>
      <c r="I382" s="50">
        <v>2</v>
      </c>
      <c r="J382" s="50">
        <v>12</v>
      </c>
      <c r="K382" s="50">
        <v>10</v>
      </c>
      <c r="L382" s="53">
        <f>KotaD4_otus[[#This Row],[D4.0917]]/H$626</f>
        <v>8.8888888888888893E-5</v>
      </c>
      <c r="M382" s="53">
        <f>KotaD4_otus[[#This Row],[D4.1016]]/I$626</f>
        <v>4.4444444444444447E-5</v>
      </c>
      <c r="N382" s="53">
        <f>KotaD4_otus[[#This Row],[D4.1030]]/J$626</f>
        <v>2.6666666666666668E-4</v>
      </c>
      <c r="O382" s="53">
        <f>KotaD4_otus[[#This Row],[D4.1016]]/K$626</f>
        <v>4.4444444444444447E-5</v>
      </c>
    </row>
    <row r="383" spans="1:15" x14ac:dyDescent="0.35">
      <c r="A383" s="52">
        <v>453</v>
      </c>
      <c r="B383" s="52" t="s">
        <v>88</v>
      </c>
      <c r="C383" s="52" t="s">
        <v>97</v>
      </c>
      <c r="D383" s="52" t="s">
        <v>96</v>
      </c>
      <c r="E383" s="52" t="s">
        <v>280</v>
      </c>
      <c r="F383" s="52" t="s">
        <v>1583</v>
      </c>
      <c r="G383" s="51" t="s">
        <v>1584</v>
      </c>
      <c r="H383" s="50">
        <v>7</v>
      </c>
      <c r="I383" s="50">
        <v>8</v>
      </c>
      <c r="J383" s="50">
        <v>3</v>
      </c>
      <c r="K383" s="50">
        <v>4</v>
      </c>
      <c r="L383" s="53">
        <f>KotaD4_otus[[#This Row],[D4.0917]]/H$626</f>
        <v>1.5555555555555556E-4</v>
      </c>
      <c r="M383" s="53">
        <f>KotaD4_otus[[#This Row],[D4.1016]]/I$626</f>
        <v>1.7777777777777779E-4</v>
      </c>
      <c r="N383" s="53">
        <f>KotaD4_otus[[#This Row],[D4.1030]]/J$626</f>
        <v>6.666666666666667E-5</v>
      </c>
      <c r="O383" s="53">
        <f>KotaD4_otus[[#This Row],[D4.1016]]/K$626</f>
        <v>1.7777777777777779E-4</v>
      </c>
    </row>
    <row r="384" spans="1:15" x14ac:dyDescent="0.35">
      <c r="A384" s="52">
        <v>392</v>
      </c>
      <c r="B384" s="52" t="s">
        <v>88</v>
      </c>
      <c r="C384" s="52" t="s">
        <v>476</v>
      </c>
      <c r="D384" s="52" t="s">
        <v>1585</v>
      </c>
      <c r="E384" s="52" t="s">
        <v>1586</v>
      </c>
      <c r="F384" s="52" t="s">
        <v>1587</v>
      </c>
      <c r="G384" s="51" t="s">
        <v>1588</v>
      </c>
      <c r="H384" s="50">
        <v>9</v>
      </c>
      <c r="I384" s="50">
        <v>18</v>
      </c>
      <c r="J384" s="50">
        <v>21</v>
      </c>
      <c r="K384" s="50">
        <v>9</v>
      </c>
      <c r="L384" s="53">
        <f>KotaD4_otus[[#This Row],[D4.0917]]/H$626</f>
        <v>2.0000000000000001E-4</v>
      </c>
      <c r="M384" s="53">
        <f>KotaD4_otus[[#This Row],[D4.1016]]/I$626</f>
        <v>4.0000000000000002E-4</v>
      </c>
      <c r="N384" s="53">
        <f>KotaD4_otus[[#This Row],[D4.1030]]/J$626</f>
        <v>4.6666666666666666E-4</v>
      </c>
      <c r="O384" s="53">
        <f>KotaD4_otus[[#This Row],[D4.1016]]/K$626</f>
        <v>4.0000000000000002E-4</v>
      </c>
    </row>
    <row r="385" spans="1:15" x14ac:dyDescent="0.35">
      <c r="A385" s="52">
        <v>257</v>
      </c>
      <c r="B385" s="52" t="s">
        <v>88</v>
      </c>
      <c r="C385" s="52" t="s">
        <v>415</v>
      </c>
      <c r="D385" s="52" t="s">
        <v>414</v>
      </c>
      <c r="E385" s="52" t="s">
        <v>413</v>
      </c>
      <c r="F385" s="52" t="s">
        <v>412</v>
      </c>
      <c r="G385" s="51" t="s">
        <v>411</v>
      </c>
      <c r="H385" s="50">
        <v>13</v>
      </c>
      <c r="I385" s="50">
        <v>19</v>
      </c>
      <c r="J385" s="50">
        <v>25</v>
      </c>
      <c r="K385" s="50">
        <v>6</v>
      </c>
      <c r="L385" s="53">
        <f>KotaD4_otus[[#This Row],[D4.0917]]/H$626</f>
        <v>2.8888888888888888E-4</v>
      </c>
      <c r="M385" s="53">
        <f>KotaD4_otus[[#This Row],[D4.1016]]/I$626</f>
        <v>4.2222222222222222E-4</v>
      </c>
      <c r="N385" s="53">
        <f>KotaD4_otus[[#This Row],[D4.1030]]/J$626</f>
        <v>5.5555555555555556E-4</v>
      </c>
      <c r="O385" s="53">
        <f>KotaD4_otus[[#This Row],[D4.1016]]/K$626</f>
        <v>4.2222222222222222E-4</v>
      </c>
    </row>
    <row r="386" spans="1:15" x14ac:dyDescent="0.35">
      <c r="A386" s="52">
        <v>170</v>
      </c>
      <c r="B386" s="52" t="s">
        <v>88</v>
      </c>
      <c r="C386" s="52" t="s">
        <v>285</v>
      </c>
      <c r="D386" s="52" t="s">
        <v>284</v>
      </c>
      <c r="E386" s="52" t="s">
        <v>283</v>
      </c>
      <c r="F386" s="52" t="s">
        <v>1589</v>
      </c>
      <c r="G386" s="51" t="s">
        <v>1590</v>
      </c>
      <c r="H386" s="50">
        <v>97</v>
      </c>
      <c r="I386" s="50">
        <v>8</v>
      </c>
      <c r="J386" s="50">
        <v>22</v>
      </c>
      <c r="K386" s="50">
        <v>15</v>
      </c>
      <c r="L386" s="53">
        <f>KotaD4_otus[[#This Row],[D4.0917]]/H$626</f>
        <v>2.1555555555555555E-3</v>
      </c>
      <c r="M386" s="53">
        <f>KotaD4_otus[[#This Row],[D4.1016]]/I$626</f>
        <v>1.7777777777777779E-4</v>
      </c>
      <c r="N386" s="53">
        <f>KotaD4_otus[[#This Row],[D4.1030]]/J$626</f>
        <v>4.8888888888888886E-4</v>
      </c>
      <c r="O386" s="53">
        <f>KotaD4_otus[[#This Row],[D4.1016]]/K$626</f>
        <v>1.7777777777777779E-4</v>
      </c>
    </row>
    <row r="387" spans="1:15" x14ac:dyDescent="0.35">
      <c r="A387" s="52">
        <v>487</v>
      </c>
      <c r="B387" s="52" t="s">
        <v>88</v>
      </c>
      <c r="C387" s="52" t="s">
        <v>285</v>
      </c>
      <c r="D387" s="52" t="s">
        <v>284</v>
      </c>
      <c r="E387" s="52" t="s">
        <v>283</v>
      </c>
      <c r="F387" s="52" t="s">
        <v>410</v>
      </c>
      <c r="G387" s="51" t="s">
        <v>1591</v>
      </c>
      <c r="H387" s="50">
        <v>4</v>
      </c>
      <c r="I387" s="50">
        <v>5</v>
      </c>
      <c r="J387" s="50">
        <v>3</v>
      </c>
      <c r="K387" s="50">
        <v>4</v>
      </c>
      <c r="L387" s="53">
        <f>KotaD4_otus[[#This Row],[D4.0917]]/H$626</f>
        <v>8.8888888888888893E-5</v>
      </c>
      <c r="M387" s="53">
        <f>KotaD4_otus[[#This Row],[D4.1016]]/I$626</f>
        <v>1.1111111111111112E-4</v>
      </c>
      <c r="N387" s="53">
        <f>KotaD4_otus[[#This Row],[D4.1030]]/J$626</f>
        <v>6.666666666666667E-5</v>
      </c>
      <c r="O387" s="53">
        <f>KotaD4_otus[[#This Row],[D4.1016]]/K$626</f>
        <v>1.1111111111111112E-4</v>
      </c>
    </row>
    <row r="388" spans="1:15" x14ac:dyDescent="0.35">
      <c r="A388" s="52">
        <v>106</v>
      </c>
      <c r="B388" s="52" t="s">
        <v>88</v>
      </c>
      <c r="C388" s="52" t="s">
        <v>97</v>
      </c>
      <c r="D388" s="52" t="s">
        <v>1592</v>
      </c>
      <c r="E388" s="52" t="s">
        <v>1593</v>
      </c>
      <c r="F388" s="52" t="s">
        <v>1594</v>
      </c>
      <c r="G388" s="51" t="s">
        <v>1595</v>
      </c>
      <c r="H388" s="50">
        <v>75</v>
      </c>
      <c r="I388" s="50">
        <v>59</v>
      </c>
      <c r="J388" s="50">
        <v>55</v>
      </c>
      <c r="K388" s="50">
        <v>74</v>
      </c>
      <c r="L388" s="53">
        <f>KotaD4_otus[[#This Row],[D4.0917]]/H$626</f>
        <v>1.6666666666666668E-3</v>
      </c>
      <c r="M388" s="53">
        <f>KotaD4_otus[[#This Row],[D4.1016]]/I$626</f>
        <v>1.3111111111111112E-3</v>
      </c>
      <c r="N388" s="53">
        <f>KotaD4_otus[[#This Row],[D4.1030]]/J$626</f>
        <v>1.2222222222222222E-3</v>
      </c>
      <c r="O388" s="53">
        <f>KotaD4_otus[[#This Row],[D4.1016]]/K$626</f>
        <v>1.3111111111111112E-3</v>
      </c>
    </row>
    <row r="389" spans="1:15" x14ac:dyDescent="0.35">
      <c r="A389" s="52">
        <v>39</v>
      </c>
      <c r="B389" s="52" t="s">
        <v>88</v>
      </c>
      <c r="C389" s="52" t="s">
        <v>97</v>
      </c>
      <c r="D389" s="52" t="s">
        <v>96</v>
      </c>
      <c r="E389" s="52" t="s">
        <v>404</v>
      </c>
      <c r="F389" s="52" t="s">
        <v>403</v>
      </c>
      <c r="G389" s="51" t="s">
        <v>402</v>
      </c>
      <c r="H389" s="50">
        <v>117</v>
      </c>
      <c r="I389" s="50">
        <v>196</v>
      </c>
      <c r="J389" s="50">
        <v>271</v>
      </c>
      <c r="K389" s="50">
        <v>234</v>
      </c>
      <c r="L389" s="53">
        <f>KotaD4_otus[[#This Row],[D4.0917]]/H$626</f>
        <v>2.5999999999999999E-3</v>
      </c>
      <c r="M389" s="53">
        <f>KotaD4_otus[[#This Row],[D4.1016]]/I$626</f>
        <v>4.3555555555555552E-3</v>
      </c>
      <c r="N389" s="53">
        <f>KotaD4_otus[[#This Row],[D4.1030]]/J$626</f>
        <v>6.0222222222222222E-3</v>
      </c>
      <c r="O389" s="53">
        <f>KotaD4_otus[[#This Row],[D4.1016]]/K$626</f>
        <v>4.3555555555555552E-3</v>
      </c>
    </row>
    <row r="390" spans="1:15" x14ac:dyDescent="0.35">
      <c r="A390" s="52">
        <v>150</v>
      </c>
      <c r="B390" s="52" t="s">
        <v>88</v>
      </c>
      <c r="C390" s="52" t="s">
        <v>97</v>
      </c>
      <c r="D390" s="52" t="s">
        <v>96</v>
      </c>
      <c r="E390" s="52" t="s">
        <v>442</v>
      </c>
      <c r="F390" s="52" t="s">
        <v>441</v>
      </c>
      <c r="G390" s="51" t="s">
        <v>1596</v>
      </c>
      <c r="H390" s="50">
        <v>44</v>
      </c>
      <c r="I390" s="50">
        <v>58</v>
      </c>
      <c r="J390" s="50">
        <v>34</v>
      </c>
      <c r="K390" s="50">
        <v>28</v>
      </c>
      <c r="L390" s="53">
        <f>KotaD4_otus[[#This Row],[D4.0917]]/H$626</f>
        <v>9.7777777777777772E-4</v>
      </c>
      <c r="M390" s="53">
        <f>KotaD4_otus[[#This Row],[D4.1016]]/I$626</f>
        <v>1.2888888888888889E-3</v>
      </c>
      <c r="N390" s="53">
        <f>KotaD4_otus[[#This Row],[D4.1030]]/J$626</f>
        <v>7.5555555555555554E-4</v>
      </c>
      <c r="O390" s="53">
        <f>KotaD4_otus[[#This Row],[D4.1016]]/K$626</f>
        <v>1.2888888888888889E-3</v>
      </c>
    </row>
    <row r="391" spans="1:15" x14ac:dyDescent="0.35">
      <c r="A391" s="52">
        <v>303</v>
      </c>
      <c r="B391" s="52" t="s">
        <v>88</v>
      </c>
      <c r="C391" s="52" t="s">
        <v>114</v>
      </c>
      <c r="D391" s="52" t="s">
        <v>136</v>
      </c>
      <c r="E391" s="52" t="s">
        <v>1597</v>
      </c>
      <c r="F391" s="52" t="s">
        <v>1598</v>
      </c>
      <c r="G391" s="51" t="s">
        <v>1599</v>
      </c>
      <c r="H391" s="50">
        <v>9</v>
      </c>
      <c r="I391" s="50">
        <v>17</v>
      </c>
      <c r="J391" s="50">
        <v>14</v>
      </c>
      <c r="K391" s="50">
        <v>6</v>
      </c>
      <c r="L391" s="53">
        <f>KotaD4_otus[[#This Row],[D4.0917]]/H$626</f>
        <v>2.0000000000000001E-4</v>
      </c>
      <c r="M391" s="53">
        <f>KotaD4_otus[[#This Row],[D4.1016]]/I$626</f>
        <v>3.7777777777777777E-4</v>
      </c>
      <c r="N391" s="53">
        <f>KotaD4_otus[[#This Row],[D4.1030]]/J$626</f>
        <v>3.1111111111111113E-4</v>
      </c>
      <c r="O391" s="53">
        <f>KotaD4_otus[[#This Row],[D4.1016]]/K$626</f>
        <v>3.7777777777777777E-4</v>
      </c>
    </row>
    <row r="392" spans="1:15" x14ac:dyDescent="0.35">
      <c r="A392" s="52">
        <v>68</v>
      </c>
      <c r="B392" s="52" t="s">
        <v>88</v>
      </c>
      <c r="C392" s="52" t="s">
        <v>285</v>
      </c>
      <c r="D392" s="52" t="s">
        <v>284</v>
      </c>
      <c r="E392" s="52" t="s">
        <v>283</v>
      </c>
      <c r="F392" s="52" t="s">
        <v>1600</v>
      </c>
      <c r="G392" s="51" t="s">
        <v>1601</v>
      </c>
      <c r="H392" s="50">
        <v>134</v>
      </c>
      <c r="I392" s="50">
        <v>107</v>
      </c>
      <c r="J392" s="50">
        <v>79</v>
      </c>
      <c r="K392" s="50">
        <v>104</v>
      </c>
      <c r="L392" s="53">
        <f>KotaD4_otus[[#This Row],[D4.0917]]/H$626</f>
        <v>2.977777777777778E-3</v>
      </c>
      <c r="M392" s="53">
        <f>KotaD4_otus[[#This Row],[D4.1016]]/I$626</f>
        <v>2.3777777777777777E-3</v>
      </c>
      <c r="N392" s="53">
        <f>KotaD4_otus[[#This Row],[D4.1030]]/J$626</f>
        <v>1.7555555555555556E-3</v>
      </c>
      <c r="O392" s="53">
        <f>KotaD4_otus[[#This Row],[D4.1016]]/K$626</f>
        <v>2.3777777777777777E-3</v>
      </c>
    </row>
    <row r="393" spans="1:15" x14ac:dyDescent="0.35">
      <c r="A393" s="52">
        <v>381</v>
      </c>
      <c r="B393" s="52" t="s">
        <v>88</v>
      </c>
      <c r="C393" s="52" t="s">
        <v>285</v>
      </c>
      <c r="D393" s="52" t="s">
        <v>284</v>
      </c>
      <c r="E393" s="52" t="s">
        <v>283</v>
      </c>
      <c r="F393" s="52" t="s">
        <v>1600</v>
      </c>
      <c r="G393" s="51" t="s">
        <v>1602</v>
      </c>
      <c r="H393" s="50">
        <v>13</v>
      </c>
      <c r="I393" s="50">
        <v>12</v>
      </c>
      <c r="J393" s="50">
        <v>8</v>
      </c>
      <c r="K393" s="50">
        <v>8</v>
      </c>
      <c r="L393" s="53">
        <f>KotaD4_otus[[#This Row],[D4.0917]]/H$626</f>
        <v>2.8888888888888888E-4</v>
      </c>
      <c r="M393" s="53">
        <f>KotaD4_otus[[#This Row],[D4.1016]]/I$626</f>
        <v>2.6666666666666668E-4</v>
      </c>
      <c r="N393" s="53">
        <f>KotaD4_otus[[#This Row],[D4.1030]]/J$626</f>
        <v>1.7777777777777779E-4</v>
      </c>
      <c r="O393" s="53">
        <f>KotaD4_otus[[#This Row],[D4.1016]]/K$626</f>
        <v>2.6666666666666668E-4</v>
      </c>
    </row>
    <row r="394" spans="1:15" x14ac:dyDescent="0.35">
      <c r="A394" s="52">
        <v>501</v>
      </c>
      <c r="B394" s="52" t="s">
        <v>88</v>
      </c>
      <c r="C394" s="52" t="s">
        <v>285</v>
      </c>
      <c r="D394" s="52" t="s">
        <v>284</v>
      </c>
      <c r="E394" s="52" t="s">
        <v>283</v>
      </c>
      <c r="F394" s="52" t="s">
        <v>1603</v>
      </c>
      <c r="G394" s="51" t="s">
        <v>1604</v>
      </c>
      <c r="H394" s="50">
        <v>5</v>
      </c>
      <c r="I394" s="50">
        <v>8</v>
      </c>
      <c r="J394" s="50">
        <v>5</v>
      </c>
      <c r="K394" s="50">
        <v>6</v>
      </c>
      <c r="L394" s="53">
        <f>KotaD4_otus[[#This Row],[D4.0917]]/H$626</f>
        <v>1.1111111111111112E-4</v>
      </c>
      <c r="M394" s="53">
        <f>KotaD4_otus[[#This Row],[D4.1016]]/I$626</f>
        <v>1.7777777777777779E-4</v>
      </c>
      <c r="N394" s="53">
        <f>KotaD4_otus[[#This Row],[D4.1030]]/J$626</f>
        <v>1.1111111111111112E-4</v>
      </c>
      <c r="O394" s="53">
        <f>KotaD4_otus[[#This Row],[D4.1016]]/K$626</f>
        <v>1.7777777777777779E-4</v>
      </c>
    </row>
    <row r="395" spans="1:15" x14ac:dyDescent="0.35">
      <c r="A395" s="52">
        <v>457</v>
      </c>
      <c r="B395" s="52" t="s">
        <v>88</v>
      </c>
      <c r="C395" s="52" t="s">
        <v>285</v>
      </c>
      <c r="D395" s="52" t="s">
        <v>284</v>
      </c>
      <c r="E395" s="52" t="s">
        <v>283</v>
      </c>
      <c r="F395" s="52" t="s">
        <v>1605</v>
      </c>
      <c r="G395" s="51" t="s">
        <v>1606</v>
      </c>
      <c r="H395" s="50">
        <v>10</v>
      </c>
      <c r="I395" s="50">
        <v>10</v>
      </c>
      <c r="J395" s="50">
        <v>4</v>
      </c>
      <c r="K395" s="50">
        <v>6</v>
      </c>
      <c r="L395" s="53">
        <f>KotaD4_otus[[#This Row],[D4.0917]]/H$626</f>
        <v>2.2222222222222223E-4</v>
      </c>
      <c r="M395" s="53">
        <f>KotaD4_otus[[#This Row],[D4.1016]]/I$626</f>
        <v>2.2222222222222223E-4</v>
      </c>
      <c r="N395" s="53">
        <f>KotaD4_otus[[#This Row],[D4.1030]]/J$626</f>
        <v>8.8888888888888893E-5</v>
      </c>
      <c r="O395" s="53">
        <f>KotaD4_otus[[#This Row],[D4.1016]]/K$626</f>
        <v>2.2222222222222223E-4</v>
      </c>
    </row>
    <row r="396" spans="1:15" x14ac:dyDescent="0.35">
      <c r="A396" s="52">
        <v>582</v>
      </c>
      <c r="B396" s="52" t="s">
        <v>88</v>
      </c>
      <c r="C396" s="52" t="s">
        <v>90</v>
      </c>
      <c r="D396" s="52" t="s">
        <v>316</v>
      </c>
      <c r="E396" s="52" t="s">
        <v>315</v>
      </c>
      <c r="F396" s="52" t="s">
        <v>1607</v>
      </c>
      <c r="G396" s="51" t="s">
        <v>1608</v>
      </c>
      <c r="H396" s="50">
        <v>9</v>
      </c>
      <c r="I396" s="50">
        <v>5</v>
      </c>
      <c r="J396" s="50">
        <v>7</v>
      </c>
      <c r="K396" s="50">
        <v>7</v>
      </c>
      <c r="L396" s="53">
        <f>KotaD4_otus[[#This Row],[D4.0917]]/H$626</f>
        <v>2.0000000000000001E-4</v>
      </c>
      <c r="M396" s="53">
        <f>KotaD4_otus[[#This Row],[D4.1016]]/I$626</f>
        <v>1.1111111111111112E-4</v>
      </c>
      <c r="N396" s="53">
        <f>KotaD4_otus[[#This Row],[D4.1030]]/J$626</f>
        <v>1.5555555555555556E-4</v>
      </c>
      <c r="O396" s="53">
        <f>KotaD4_otus[[#This Row],[D4.1016]]/K$626</f>
        <v>1.1111111111111112E-4</v>
      </c>
    </row>
    <row r="397" spans="1:15" x14ac:dyDescent="0.35">
      <c r="A397" s="52">
        <v>417</v>
      </c>
      <c r="B397" s="52" t="s">
        <v>88</v>
      </c>
      <c r="C397" s="52" t="s">
        <v>1609</v>
      </c>
      <c r="D397" s="52" t="s">
        <v>1610</v>
      </c>
      <c r="E397" s="52" t="s">
        <v>1611</v>
      </c>
      <c r="F397" s="52" t="s">
        <v>1612</v>
      </c>
      <c r="G397" s="51" t="s">
        <v>1613</v>
      </c>
      <c r="H397" s="50">
        <v>1</v>
      </c>
      <c r="I397" s="50">
        <v>23</v>
      </c>
      <c r="J397" s="50">
        <v>2</v>
      </c>
      <c r="K397" s="50">
        <v>4</v>
      </c>
      <c r="L397" s="53">
        <f>KotaD4_otus[[#This Row],[D4.0917]]/H$626</f>
        <v>2.2222222222222223E-5</v>
      </c>
      <c r="M397" s="53">
        <f>KotaD4_otus[[#This Row],[D4.1016]]/I$626</f>
        <v>5.1111111111111116E-4</v>
      </c>
      <c r="N397" s="53">
        <f>KotaD4_otus[[#This Row],[D4.1030]]/J$626</f>
        <v>4.4444444444444447E-5</v>
      </c>
      <c r="O397" s="53">
        <f>KotaD4_otus[[#This Row],[D4.1016]]/K$626</f>
        <v>5.1111111111111116E-4</v>
      </c>
    </row>
    <row r="398" spans="1:15" x14ac:dyDescent="0.35">
      <c r="A398" s="52">
        <v>244</v>
      </c>
      <c r="B398" s="52" t="s">
        <v>88</v>
      </c>
      <c r="C398" s="52" t="s">
        <v>1614</v>
      </c>
      <c r="D398" s="52" t="s">
        <v>1615</v>
      </c>
      <c r="E398" s="52" t="s">
        <v>1616</v>
      </c>
      <c r="F398" s="52" t="s">
        <v>1617</v>
      </c>
      <c r="G398" s="51" t="s">
        <v>1618</v>
      </c>
      <c r="H398" s="50">
        <v>7</v>
      </c>
      <c r="I398" s="50">
        <v>48</v>
      </c>
      <c r="J398" s="50">
        <v>6</v>
      </c>
      <c r="K398" s="50">
        <v>1</v>
      </c>
      <c r="L398" s="53">
        <f>KotaD4_otus[[#This Row],[D4.0917]]/H$626</f>
        <v>1.5555555555555556E-4</v>
      </c>
      <c r="M398" s="53">
        <f>KotaD4_otus[[#This Row],[D4.1016]]/I$626</f>
        <v>1.0666666666666667E-3</v>
      </c>
      <c r="N398" s="53">
        <f>KotaD4_otus[[#This Row],[D4.1030]]/J$626</f>
        <v>1.3333333333333334E-4</v>
      </c>
      <c r="O398" s="53">
        <f>KotaD4_otus[[#This Row],[D4.1016]]/K$626</f>
        <v>1.0666666666666667E-3</v>
      </c>
    </row>
    <row r="399" spans="1:15" x14ac:dyDescent="0.35">
      <c r="A399" s="52">
        <v>287</v>
      </c>
      <c r="B399" s="52" t="s">
        <v>88</v>
      </c>
      <c r="C399" s="52" t="s">
        <v>97</v>
      </c>
      <c r="D399" s="52" t="s">
        <v>261</v>
      </c>
      <c r="E399" s="52" t="s">
        <v>396</v>
      </c>
      <c r="F399" s="52" t="s">
        <v>395</v>
      </c>
      <c r="G399" s="51" t="s">
        <v>1619</v>
      </c>
      <c r="H399" s="50">
        <v>23</v>
      </c>
      <c r="I399" s="50">
        <v>46</v>
      </c>
      <c r="J399" s="50">
        <v>17</v>
      </c>
      <c r="K399" s="50">
        <v>11</v>
      </c>
      <c r="L399" s="53">
        <f>KotaD4_otus[[#This Row],[D4.0917]]/H$626</f>
        <v>5.1111111111111116E-4</v>
      </c>
      <c r="M399" s="53">
        <f>KotaD4_otus[[#This Row],[D4.1016]]/I$626</f>
        <v>1.0222222222222223E-3</v>
      </c>
      <c r="N399" s="53">
        <f>KotaD4_otus[[#This Row],[D4.1030]]/J$626</f>
        <v>3.7777777777777777E-4</v>
      </c>
      <c r="O399" s="53">
        <f>KotaD4_otus[[#This Row],[D4.1016]]/K$626</f>
        <v>1.0222222222222223E-3</v>
      </c>
    </row>
    <row r="400" spans="1:15" x14ac:dyDescent="0.35">
      <c r="A400" s="52">
        <v>148</v>
      </c>
      <c r="B400" s="52" t="s">
        <v>88</v>
      </c>
      <c r="C400" s="52" t="s">
        <v>97</v>
      </c>
      <c r="D400" s="52" t="s">
        <v>261</v>
      </c>
      <c r="E400" s="52" t="s">
        <v>396</v>
      </c>
      <c r="F400" s="52" t="s">
        <v>395</v>
      </c>
      <c r="G400" s="51" t="s">
        <v>1620</v>
      </c>
      <c r="H400" s="50">
        <v>40</v>
      </c>
      <c r="I400" s="50">
        <v>95</v>
      </c>
      <c r="J400" s="50">
        <v>32</v>
      </c>
      <c r="K400" s="50">
        <v>12</v>
      </c>
      <c r="L400" s="53">
        <f>KotaD4_otus[[#This Row],[D4.0917]]/H$626</f>
        <v>8.8888888888888893E-4</v>
      </c>
      <c r="M400" s="53">
        <f>KotaD4_otus[[#This Row],[D4.1016]]/I$626</f>
        <v>2.1111111111111109E-3</v>
      </c>
      <c r="N400" s="53">
        <f>KotaD4_otus[[#This Row],[D4.1030]]/J$626</f>
        <v>7.1111111111111115E-4</v>
      </c>
      <c r="O400" s="53">
        <f>KotaD4_otus[[#This Row],[D4.1016]]/K$626</f>
        <v>2.1111111111111109E-3</v>
      </c>
    </row>
    <row r="401" spans="1:15" x14ac:dyDescent="0.35">
      <c r="A401" s="52">
        <v>543</v>
      </c>
      <c r="B401" s="52" t="s">
        <v>88</v>
      </c>
      <c r="C401" s="52" t="s">
        <v>272</v>
      </c>
      <c r="D401" s="52" t="s">
        <v>271</v>
      </c>
      <c r="E401" s="52" t="s">
        <v>270</v>
      </c>
      <c r="F401" s="52" t="s">
        <v>269</v>
      </c>
      <c r="G401" s="51" t="s">
        <v>1621</v>
      </c>
      <c r="H401" s="50">
        <v>1</v>
      </c>
      <c r="I401" s="50">
        <v>2</v>
      </c>
      <c r="J401" s="50">
        <v>2</v>
      </c>
      <c r="K401" s="50">
        <v>5</v>
      </c>
      <c r="L401" s="53">
        <f>KotaD4_otus[[#This Row],[D4.0917]]/H$626</f>
        <v>2.2222222222222223E-5</v>
      </c>
      <c r="M401" s="53">
        <f>KotaD4_otus[[#This Row],[D4.1016]]/I$626</f>
        <v>4.4444444444444447E-5</v>
      </c>
      <c r="N401" s="53">
        <f>KotaD4_otus[[#This Row],[D4.1030]]/J$626</f>
        <v>4.4444444444444447E-5</v>
      </c>
      <c r="O401" s="53">
        <f>KotaD4_otus[[#This Row],[D4.1016]]/K$626</f>
        <v>4.4444444444444447E-5</v>
      </c>
    </row>
    <row r="402" spans="1:15" x14ac:dyDescent="0.35">
      <c r="A402" s="52">
        <v>449</v>
      </c>
      <c r="B402" s="52" t="s">
        <v>88</v>
      </c>
      <c r="C402" s="52" t="s">
        <v>272</v>
      </c>
      <c r="D402" s="52" t="s">
        <v>271</v>
      </c>
      <c r="E402" s="52" t="s">
        <v>270</v>
      </c>
      <c r="F402" s="52" t="s">
        <v>269</v>
      </c>
      <c r="G402" s="51" t="s">
        <v>1621</v>
      </c>
      <c r="H402" s="50">
        <v>13</v>
      </c>
      <c r="I402" s="50">
        <v>4</v>
      </c>
      <c r="J402" s="50">
        <v>5</v>
      </c>
      <c r="K402" s="50">
        <v>4</v>
      </c>
      <c r="L402" s="53">
        <f>KotaD4_otus[[#This Row],[D4.0917]]/H$626</f>
        <v>2.8888888888888888E-4</v>
      </c>
      <c r="M402" s="53">
        <f>KotaD4_otus[[#This Row],[D4.1016]]/I$626</f>
        <v>8.8888888888888893E-5</v>
      </c>
      <c r="N402" s="53">
        <f>KotaD4_otus[[#This Row],[D4.1030]]/J$626</f>
        <v>1.1111111111111112E-4</v>
      </c>
      <c r="O402" s="53">
        <f>KotaD4_otus[[#This Row],[D4.1016]]/K$626</f>
        <v>8.8888888888888893E-5</v>
      </c>
    </row>
    <row r="403" spans="1:15" x14ac:dyDescent="0.35">
      <c r="A403" s="52">
        <v>54</v>
      </c>
      <c r="B403" s="52" t="s">
        <v>88</v>
      </c>
      <c r="C403" s="52" t="s">
        <v>272</v>
      </c>
      <c r="D403" s="52" t="s">
        <v>271</v>
      </c>
      <c r="E403" s="52" t="s">
        <v>270</v>
      </c>
      <c r="F403" s="52" t="s">
        <v>269</v>
      </c>
      <c r="G403" s="51" t="s">
        <v>393</v>
      </c>
      <c r="H403" s="50">
        <v>144</v>
      </c>
      <c r="I403" s="50">
        <v>107</v>
      </c>
      <c r="J403" s="50">
        <v>117</v>
      </c>
      <c r="K403" s="50">
        <v>139</v>
      </c>
      <c r="L403" s="53">
        <f>KotaD4_otus[[#This Row],[D4.0917]]/H$626</f>
        <v>3.2000000000000002E-3</v>
      </c>
      <c r="M403" s="53">
        <f>KotaD4_otus[[#This Row],[D4.1016]]/I$626</f>
        <v>2.3777777777777777E-3</v>
      </c>
      <c r="N403" s="53">
        <f>KotaD4_otus[[#This Row],[D4.1030]]/J$626</f>
        <v>2.5999999999999999E-3</v>
      </c>
      <c r="O403" s="53">
        <f>KotaD4_otus[[#This Row],[D4.1016]]/K$626</f>
        <v>2.3777777777777777E-3</v>
      </c>
    </row>
    <row r="404" spans="1:15" x14ac:dyDescent="0.35">
      <c r="A404" s="52">
        <v>99</v>
      </c>
      <c r="B404" s="52" t="s">
        <v>88</v>
      </c>
      <c r="C404" s="52" t="s">
        <v>272</v>
      </c>
      <c r="D404" s="52" t="s">
        <v>271</v>
      </c>
      <c r="E404" s="52" t="s">
        <v>270</v>
      </c>
      <c r="F404" s="52" t="s">
        <v>269</v>
      </c>
      <c r="G404" s="51" t="s">
        <v>393</v>
      </c>
      <c r="H404" s="50">
        <v>76</v>
      </c>
      <c r="I404" s="50">
        <v>52</v>
      </c>
      <c r="J404" s="50">
        <v>63</v>
      </c>
      <c r="K404" s="50">
        <v>60</v>
      </c>
      <c r="L404" s="53">
        <f>KotaD4_otus[[#This Row],[D4.0917]]/H$626</f>
        <v>1.6888888888888889E-3</v>
      </c>
      <c r="M404" s="53">
        <f>KotaD4_otus[[#This Row],[D4.1016]]/I$626</f>
        <v>1.1555555555555555E-3</v>
      </c>
      <c r="N404" s="53">
        <f>KotaD4_otus[[#This Row],[D4.1030]]/J$626</f>
        <v>1.4E-3</v>
      </c>
      <c r="O404" s="53">
        <f>KotaD4_otus[[#This Row],[D4.1016]]/K$626</f>
        <v>1.1555555555555555E-3</v>
      </c>
    </row>
    <row r="405" spans="1:15" x14ac:dyDescent="0.35">
      <c r="A405" s="52">
        <v>517</v>
      </c>
      <c r="B405" s="52" t="s">
        <v>88</v>
      </c>
      <c r="C405" s="52" t="s">
        <v>97</v>
      </c>
      <c r="D405" s="52" t="s">
        <v>261</v>
      </c>
      <c r="E405" s="52" t="s">
        <v>847</v>
      </c>
      <c r="F405" s="52" t="s">
        <v>846</v>
      </c>
      <c r="G405" s="51" t="s">
        <v>1622</v>
      </c>
      <c r="H405" s="50">
        <v>12</v>
      </c>
      <c r="I405" s="50">
        <v>8</v>
      </c>
      <c r="J405" s="50">
        <v>3</v>
      </c>
      <c r="K405" s="50">
        <v>6</v>
      </c>
      <c r="L405" s="53">
        <f>KotaD4_otus[[#This Row],[D4.0917]]/H$626</f>
        <v>2.6666666666666668E-4</v>
      </c>
      <c r="M405" s="53">
        <f>KotaD4_otus[[#This Row],[D4.1016]]/I$626</f>
        <v>1.7777777777777779E-4</v>
      </c>
      <c r="N405" s="53">
        <f>KotaD4_otus[[#This Row],[D4.1030]]/J$626</f>
        <v>6.666666666666667E-5</v>
      </c>
      <c r="O405" s="53">
        <f>KotaD4_otus[[#This Row],[D4.1016]]/K$626</f>
        <v>1.7777777777777779E-4</v>
      </c>
    </row>
    <row r="406" spans="1:15" x14ac:dyDescent="0.35">
      <c r="A406" s="52">
        <v>269</v>
      </c>
      <c r="B406" s="52" t="s">
        <v>88</v>
      </c>
      <c r="C406" s="52" t="s">
        <v>1623</v>
      </c>
      <c r="D406" s="52" t="s">
        <v>1624</v>
      </c>
      <c r="E406" s="52" t="s">
        <v>1625</v>
      </c>
      <c r="F406" s="52" t="s">
        <v>1626</v>
      </c>
      <c r="G406" s="51" t="s">
        <v>1627</v>
      </c>
      <c r="H406" s="50">
        <v>1</v>
      </c>
      <c r="I406" s="50">
        <v>2</v>
      </c>
      <c r="J406" s="50">
        <v>9</v>
      </c>
      <c r="K406" s="50">
        <v>43</v>
      </c>
      <c r="L406" s="53">
        <f>KotaD4_otus[[#This Row],[D4.0917]]/H$626</f>
        <v>2.2222222222222223E-5</v>
      </c>
      <c r="M406" s="53">
        <f>KotaD4_otus[[#This Row],[D4.1016]]/I$626</f>
        <v>4.4444444444444447E-5</v>
      </c>
      <c r="N406" s="53">
        <f>KotaD4_otus[[#This Row],[D4.1030]]/J$626</f>
        <v>2.0000000000000001E-4</v>
      </c>
      <c r="O406" s="53">
        <f>KotaD4_otus[[#This Row],[D4.1016]]/K$626</f>
        <v>4.4444444444444447E-5</v>
      </c>
    </row>
    <row r="407" spans="1:15" x14ac:dyDescent="0.35">
      <c r="A407" s="52">
        <v>309</v>
      </c>
      <c r="B407" s="52" t="s">
        <v>88</v>
      </c>
      <c r="C407" s="52" t="s">
        <v>276</v>
      </c>
      <c r="D407" s="52" t="s">
        <v>275</v>
      </c>
      <c r="E407" s="52" t="s">
        <v>274</v>
      </c>
      <c r="F407" s="52" t="s">
        <v>273</v>
      </c>
      <c r="G407" s="51" t="s">
        <v>1628</v>
      </c>
      <c r="H407" s="50">
        <v>0</v>
      </c>
      <c r="I407" s="50">
        <v>5</v>
      </c>
      <c r="J407" s="50">
        <v>39</v>
      </c>
      <c r="K407" s="50">
        <v>3</v>
      </c>
      <c r="L407" s="53">
        <f>KotaD4_otus[[#This Row],[D4.0917]]/H$626</f>
        <v>0</v>
      </c>
      <c r="M407" s="53">
        <f>KotaD4_otus[[#This Row],[D4.1016]]/I$626</f>
        <v>1.1111111111111112E-4</v>
      </c>
      <c r="N407" s="53">
        <f>KotaD4_otus[[#This Row],[D4.1030]]/J$626</f>
        <v>8.6666666666666663E-4</v>
      </c>
      <c r="O407" s="53">
        <f>KotaD4_otus[[#This Row],[D4.1016]]/K$626</f>
        <v>1.1111111111111112E-4</v>
      </c>
    </row>
    <row r="408" spans="1:15" x14ac:dyDescent="0.35">
      <c r="A408" s="52">
        <v>167</v>
      </c>
      <c r="B408" s="52" t="s">
        <v>88</v>
      </c>
      <c r="C408" s="52" t="s">
        <v>276</v>
      </c>
      <c r="D408" s="52" t="s">
        <v>275</v>
      </c>
      <c r="E408" s="52" t="s">
        <v>274</v>
      </c>
      <c r="F408" s="52" t="s">
        <v>273</v>
      </c>
      <c r="G408" s="51" t="s">
        <v>387</v>
      </c>
      <c r="H408" s="50">
        <v>12</v>
      </c>
      <c r="I408" s="50">
        <v>37</v>
      </c>
      <c r="J408" s="50">
        <v>50</v>
      </c>
      <c r="K408" s="50">
        <v>53</v>
      </c>
      <c r="L408" s="53">
        <f>KotaD4_otus[[#This Row],[D4.0917]]/H$626</f>
        <v>2.6666666666666668E-4</v>
      </c>
      <c r="M408" s="53">
        <f>KotaD4_otus[[#This Row],[D4.1016]]/I$626</f>
        <v>8.2222222222222223E-4</v>
      </c>
      <c r="N408" s="53">
        <f>KotaD4_otus[[#This Row],[D4.1030]]/J$626</f>
        <v>1.1111111111111111E-3</v>
      </c>
      <c r="O408" s="53">
        <f>KotaD4_otus[[#This Row],[D4.1016]]/K$626</f>
        <v>8.2222222222222223E-4</v>
      </c>
    </row>
    <row r="409" spans="1:15" x14ac:dyDescent="0.35">
      <c r="A409" s="52">
        <v>228</v>
      </c>
      <c r="B409" s="52" t="s">
        <v>88</v>
      </c>
      <c r="C409" s="52" t="s">
        <v>276</v>
      </c>
      <c r="D409" s="52" t="s">
        <v>275</v>
      </c>
      <c r="E409" s="52" t="s">
        <v>274</v>
      </c>
      <c r="F409" s="52" t="s">
        <v>273</v>
      </c>
      <c r="G409" s="51" t="s">
        <v>387</v>
      </c>
      <c r="H409" s="50">
        <v>7</v>
      </c>
      <c r="I409" s="50">
        <v>22</v>
      </c>
      <c r="J409" s="50">
        <v>25</v>
      </c>
      <c r="K409" s="50">
        <v>29</v>
      </c>
      <c r="L409" s="53">
        <f>KotaD4_otus[[#This Row],[D4.0917]]/H$626</f>
        <v>1.5555555555555556E-4</v>
      </c>
      <c r="M409" s="53">
        <f>KotaD4_otus[[#This Row],[D4.1016]]/I$626</f>
        <v>4.8888888888888886E-4</v>
      </c>
      <c r="N409" s="53">
        <f>KotaD4_otus[[#This Row],[D4.1030]]/J$626</f>
        <v>5.5555555555555556E-4</v>
      </c>
      <c r="O409" s="53">
        <f>KotaD4_otus[[#This Row],[D4.1016]]/K$626</f>
        <v>4.8888888888888886E-4</v>
      </c>
    </row>
    <row r="410" spans="1:15" x14ac:dyDescent="0.35">
      <c r="A410" s="52">
        <v>276</v>
      </c>
      <c r="B410" s="52" t="s">
        <v>88</v>
      </c>
      <c r="C410" s="52" t="s">
        <v>276</v>
      </c>
      <c r="D410" s="52" t="s">
        <v>275</v>
      </c>
      <c r="E410" s="52" t="s">
        <v>274</v>
      </c>
      <c r="F410" s="52" t="s">
        <v>273</v>
      </c>
      <c r="G410" s="51" t="s">
        <v>387</v>
      </c>
      <c r="H410" s="50">
        <v>6</v>
      </c>
      <c r="I410" s="50">
        <v>11</v>
      </c>
      <c r="J410" s="50">
        <v>22</v>
      </c>
      <c r="K410" s="50">
        <v>15</v>
      </c>
      <c r="L410" s="53">
        <f>KotaD4_otus[[#This Row],[D4.0917]]/H$626</f>
        <v>1.3333333333333334E-4</v>
      </c>
      <c r="M410" s="53">
        <f>KotaD4_otus[[#This Row],[D4.1016]]/I$626</f>
        <v>2.4444444444444443E-4</v>
      </c>
      <c r="N410" s="53">
        <f>KotaD4_otus[[#This Row],[D4.1030]]/J$626</f>
        <v>4.8888888888888886E-4</v>
      </c>
      <c r="O410" s="53">
        <f>KotaD4_otus[[#This Row],[D4.1016]]/K$626</f>
        <v>2.4444444444444443E-4</v>
      </c>
    </row>
    <row r="411" spans="1:15" x14ac:dyDescent="0.35">
      <c r="A411" s="52">
        <v>277</v>
      </c>
      <c r="B411" s="52" t="s">
        <v>88</v>
      </c>
      <c r="C411" s="52" t="s">
        <v>276</v>
      </c>
      <c r="D411" s="52" t="s">
        <v>275</v>
      </c>
      <c r="E411" s="52" t="s">
        <v>274</v>
      </c>
      <c r="F411" s="52" t="s">
        <v>273</v>
      </c>
      <c r="G411" s="51" t="s">
        <v>387</v>
      </c>
      <c r="H411" s="50">
        <v>5</v>
      </c>
      <c r="I411" s="50">
        <v>22</v>
      </c>
      <c r="J411" s="50">
        <v>18</v>
      </c>
      <c r="K411" s="50">
        <v>13</v>
      </c>
      <c r="L411" s="53">
        <f>KotaD4_otus[[#This Row],[D4.0917]]/H$626</f>
        <v>1.1111111111111112E-4</v>
      </c>
      <c r="M411" s="53">
        <f>KotaD4_otus[[#This Row],[D4.1016]]/I$626</f>
        <v>4.8888888888888886E-4</v>
      </c>
      <c r="N411" s="53">
        <f>KotaD4_otus[[#This Row],[D4.1030]]/J$626</f>
        <v>4.0000000000000002E-4</v>
      </c>
      <c r="O411" s="53">
        <f>KotaD4_otus[[#This Row],[D4.1016]]/K$626</f>
        <v>4.8888888888888886E-4</v>
      </c>
    </row>
    <row r="412" spans="1:15" x14ac:dyDescent="0.35">
      <c r="A412" s="52">
        <v>476</v>
      </c>
      <c r="B412" s="52" t="s">
        <v>88</v>
      </c>
      <c r="C412" s="52" t="s">
        <v>276</v>
      </c>
      <c r="D412" s="52" t="s">
        <v>275</v>
      </c>
      <c r="E412" s="52" t="s">
        <v>274</v>
      </c>
      <c r="F412" s="52" t="s">
        <v>273</v>
      </c>
      <c r="G412" s="51" t="s">
        <v>387</v>
      </c>
      <c r="H412" s="50">
        <v>3</v>
      </c>
      <c r="I412" s="50">
        <v>3</v>
      </c>
      <c r="J412" s="50">
        <v>9</v>
      </c>
      <c r="K412" s="50">
        <v>12</v>
      </c>
      <c r="L412" s="53">
        <f>KotaD4_otus[[#This Row],[D4.0917]]/H$626</f>
        <v>6.666666666666667E-5</v>
      </c>
      <c r="M412" s="53">
        <f>KotaD4_otus[[#This Row],[D4.1016]]/I$626</f>
        <v>6.666666666666667E-5</v>
      </c>
      <c r="N412" s="53">
        <f>KotaD4_otus[[#This Row],[D4.1030]]/J$626</f>
        <v>2.0000000000000001E-4</v>
      </c>
      <c r="O412" s="53">
        <f>KotaD4_otus[[#This Row],[D4.1016]]/K$626</f>
        <v>6.666666666666667E-5</v>
      </c>
    </row>
    <row r="413" spans="1:15" x14ac:dyDescent="0.35">
      <c r="A413" s="52">
        <v>233</v>
      </c>
      <c r="B413" s="52" t="s">
        <v>88</v>
      </c>
      <c r="C413" s="52" t="s">
        <v>276</v>
      </c>
      <c r="D413" s="52" t="s">
        <v>275</v>
      </c>
      <c r="E413" s="52" t="s">
        <v>274</v>
      </c>
      <c r="F413" s="52" t="s">
        <v>273</v>
      </c>
      <c r="G413" s="51" t="s">
        <v>387</v>
      </c>
      <c r="H413" s="50">
        <v>6</v>
      </c>
      <c r="I413" s="50">
        <v>10</v>
      </c>
      <c r="J413" s="50">
        <v>51</v>
      </c>
      <c r="K413" s="50">
        <v>10</v>
      </c>
      <c r="L413" s="53">
        <f>KotaD4_otus[[#This Row],[D4.0917]]/H$626</f>
        <v>1.3333333333333334E-4</v>
      </c>
      <c r="M413" s="53">
        <f>KotaD4_otus[[#This Row],[D4.1016]]/I$626</f>
        <v>2.2222222222222223E-4</v>
      </c>
      <c r="N413" s="53">
        <f>KotaD4_otus[[#This Row],[D4.1030]]/J$626</f>
        <v>1.1333333333333334E-3</v>
      </c>
      <c r="O413" s="53">
        <f>KotaD4_otus[[#This Row],[D4.1016]]/K$626</f>
        <v>2.2222222222222223E-4</v>
      </c>
    </row>
    <row r="414" spans="1:15" x14ac:dyDescent="0.35">
      <c r="A414" s="52">
        <v>442</v>
      </c>
      <c r="B414" s="52" t="s">
        <v>88</v>
      </c>
      <c r="C414" s="52" t="s">
        <v>276</v>
      </c>
      <c r="D414" s="52" t="s">
        <v>275</v>
      </c>
      <c r="E414" s="52" t="s">
        <v>274</v>
      </c>
      <c r="F414" s="52" t="s">
        <v>273</v>
      </c>
      <c r="G414" s="51" t="s">
        <v>387</v>
      </c>
      <c r="H414" s="50">
        <v>3</v>
      </c>
      <c r="I414" s="50">
        <v>6</v>
      </c>
      <c r="J414" s="50">
        <v>13</v>
      </c>
      <c r="K414" s="50">
        <v>6</v>
      </c>
      <c r="L414" s="53">
        <f>KotaD4_otus[[#This Row],[D4.0917]]/H$626</f>
        <v>6.666666666666667E-5</v>
      </c>
      <c r="M414" s="53">
        <f>KotaD4_otus[[#This Row],[D4.1016]]/I$626</f>
        <v>1.3333333333333334E-4</v>
      </c>
      <c r="N414" s="53">
        <f>KotaD4_otus[[#This Row],[D4.1030]]/J$626</f>
        <v>2.8888888888888888E-4</v>
      </c>
      <c r="O414" s="53">
        <f>KotaD4_otus[[#This Row],[D4.1016]]/K$626</f>
        <v>1.3333333333333334E-4</v>
      </c>
    </row>
    <row r="415" spans="1:15" x14ac:dyDescent="0.35">
      <c r="A415" s="52">
        <v>319</v>
      </c>
      <c r="B415" s="52" t="s">
        <v>88</v>
      </c>
      <c r="C415" s="52" t="s">
        <v>285</v>
      </c>
      <c r="D415" s="52" t="s">
        <v>386</v>
      </c>
      <c r="E415" s="52" t="s">
        <v>1629</v>
      </c>
      <c r="F415" s="52" t="s">
        <v>1630</v>
      </c>
      <c r="G415" s="51" t="s">
        <v>1631</v>
      </c>
      <c r="H415" s="50">
        <v>8</v>
      </c>
      <c r="I415" s="50">
        <v>9</v>
      </c>
      <c r="J415" s="50">
        <v>11</v>
      </c>
      <c r="K415" s="50">
        <v>27</v>
      </c>
      <c r="L415" s="53">
        <f>KotaD4_otus[[#This Row],[D4.0917]]/H$626</f>
        <v>1.7777777777777779E-4</v>
      </c>
      <c r="M415" s="53">
        <f>KotaD4_otus[[#This Row],[D4.1016]]/I$626</f>
        <v>2.0000000000000001E-4</v>
      </c>
      <c r="N415" s="53">
        <f>KotaD4_otus[[#This Row],[D4.1030]]/J$626</f>
        <v>2.4444444444444443E-4</v>
      </c>
      <c r="O415" s="53">
        <f>KotaD4_otus[[#This Row],[D4.1016]]/K$626</f>
        <v>2.0000000000000001E-4</v>
      </c>
    </row>
    <row r="416" spans="1:15" x14ac:dyDescent="0.35">
      <c r="A416" s="52">
        <v>603</v>
      </c>
      <c r="B416" s="52" t="s">
        <v>88</v>
      </c>
      <c r="C416" s="52" t="s">
        <v>90</v>
      </c>
      <c r="D416" s="52" t="s">
        <v>316</v>
      </c>
      <c r="E416" s="52" t="s">
        <v>382</v>
      </c>
      <c r="F416" s="52" t="s">
        <v>381</v>
      </c>
      <c r="G416" s="51" t="s">
        <v>380</v>
      </c>
      <c r="H416" s="50">
        <v>1</v>
      </c>
      <c r="I416" s="50">
        <v>4</v>
      </c>
      <c r="J416" s="50">
        <v>1</v>
      </c>
      <c r="K416" s="50">
        <v>6</v>
      </c>
      <c r="L416" s="53">
        <f>KotaD4_otus[[#This Row],[D4.0917]]/H$626</f>
        <v>2.2222222222222223E-5</v>
      </c>
      <c r="M416" s="53">
        <f>KotaD4_otus[[#This Row],[D4.1016]]/I$626</f>
        <v>8.8888888888888893E-5</v>
      </c>
      <c r="N416" s="53">
        <f>KotaD4_otus[[#This Row],[D4.1030]]/J$626</f>
        <v>2.2222222222222223E-5</v>
      </c>
      <c r="O416" s="53">
        <f>KotaD4_otus[[#This Row],[D4.1016]]/K$626</f>
        <v>8.8888888888888893E-5</v>
      </c>
    </row>
    <row r="417" spans="1:15" x14ac:dyDescent="0.35">
      <c r="A417" s="52">
        <v>391</v>
      </c>
      <c r="B417" s="52" t="s">
        <v>88</v>
      </c>
      <c r="C417" s="52" t="s">
        <v>285</v>
      </c>
      <c r="D417" s="52" t="s">
        <v>1632</v>
      </c>
      <c r="E417" s="52" t="s">
        <v>1633</v>
      </c>
      <c r="F417" s="52" t="s">
        <v>1634</v>
      </c>
      <c r="G417" s="51" t="s">
        <v>1635</v>
      </c>
      <c r="H417" s="50">
        <v>9</v>
      </c>
      <c r="I417" s="50">
        <v>7</v>
      </c>
      <c r="J417" s="50">
        <v>17</v>
      </c>
      <c r="K417" s="50">
        <v>8</v>
      </c>
      <c r="L417" s="53">
        <f>KotaD4_otus[[#This Row],[D4.0917]]/H$626</f>
        <v>2.0000000000000001E-4</v>
      </c>
      <c r="M417" s="53">
        <f>KotaD4_otus[[#This Row],[D4.1016]]/I$626</f>
        <v>1.5555555555555556E-4</v>
      </c>
      <c r="N417" s="53">
        <f>KotaD4_otus[[#This Row],[D4.1030]]/J$626</f>
        <v>3.7777777777777777E-4</v>
      </c>
      <c r="O417" s="53">
        <f>KotaD4_otus[[#This Row],[D4.1016]]/K$626</f>
        <v>1.5555555555555556E-4</v>
      </c>
    </row>
    <row r="418" spans="1:15" x14ac:dyDescent="0.35">
      <c r="A418" s="52">
        <v>446</v>
      </c>
      <c r="B418" s="52" t="s">
        <v>88</v>
      </c>
      <c r="C418" s="52" t="s">
        <v>285</v>
      </c>
      <c r="D418" s="52" t="s">
        <v>1636</v>
      </c>
      <c r="E418" s="52" t="s">
        <v>1637</v>
      </c>
      <c r="F418" s="52" t="s">
        <v>1638</v>
      </c>
      <c r="G418" s="51" t="s">
        <v>1639</v>
      </c>
      <c r="H418" s="50">
        <v>8</v>
      </c>
      <c r="I418" s="50">
        <v>6</v>
      </c>
      <c r="J418" s="50">
        <v>3</v>
      </c>
      <c r="K418" s="50">
        <v>9</v>
      </c>
      <c r="L418" s="53">
        <f>KotaD4_otus[[#This Row],[D4.0917]]/H$626</f>
        <v>1.7777777777777779E-4</v>
      </c>
      <c r="M418" s="53">
        <f>KotaD4_otus[[#This Row],[D4.1016]]/I$626</f>
        <v>1.3333333333333334E-4</v>
      </c>
      <c r="N418" s="53">
        <f>KotaD4_otus[[#This Row],[D4.1030]]/J$626</f>
        <v>6.666666666666667E-5</v>
      </c>
      <c r="O418" s="53">
        <f>KotaD4_otus[[#This Row],[D4.1016]]/K$626</f>
        <v>1.3333333333333334E-4</v>
      </c>
    </row>
    <row r="419" spans="1:15" x14ac:dyDescent="0.35">
      <c r="A419" s="52">
        <v>445</v>
      </c>
      <c r="B419" s="52" t="s">
        <v>88</v>
      </c>
      <c r="C419" s="52" t="s">
        <v>97</v>
      </c>
      <c r="D419" s="52" t="s">
        <v>261</v>
      </c>
      <c r="E419" s="52" t="s">
        <v>260</v>
      </c>
      <c r="F419" s="52" t="s">
        <v>1640</v>
      </c>
      <c r="G419" s="51" t="s">
        <v>1641</v>
      </c>
      <c r="H419" s="50">
        <v>8</v>
      </c>
      <c r="I419" s="50">
        <v>8</v>
      </c>
      <c r="J419" s="50">
        <v>3</v>
      </c>
      <c r="K419" s="50">
        <v>1</v>
      </c>
      <c r="L419" s="53">
        <f>KotaD4_otus[[#This Row],[D4.0917]]/H$626</f>
        <v>1.7777777777777779E-4</v>
      </c>
      <c r="M419" s="53">
        <f>KotaD4_otus[[#This Row],[D4.1016]]/I$626</f>
        <v>1.7777777777777779E-4</v>
      </c>
      <c r="N419" s="53">
        <f>KotaD4_otus[[#This Row],[D4.1030]]/J$626</f>
        <v>6.666666666666667E-5</v>
      </c>
      <c r="O419" s="53">
        <f>KotaD4_otus[[#This Row],[D4.1016]]/K$626</f>
        <v>1.7777777777777779E-4</v>
      </c>
    </row>
    <row r="420" spans="1:15" x14ac:dyDescent="0.35">
      <c r="A420" s="52">
        <v>65</v>
      </c>
      <c r="B420" s="52" t="s">
        <v>1642</v>
      </c>
      <c r="C420" s="52" t="s">
        <v>1643</v>
      </c>
      <c r="D420" s="52" t="s">
        <v>1644</v>
      </c>
      <c r="E420" s="52" t="s">
        <v>1645</v>
      </c>
      <c r="F420" s="52" t="s">
        <v>375</v>
      </c>
      <c r="G420" s="51" t="s">
        <v>374</v>
      </c>
      <c r="H420" s="50">
        <v>1</v>
      </c>
      <c r="I420" s="50">
        <v>119</v>
      </c>
      <c r="J420" s="50">
        <v>265</v>
      </c>
      <c r="K420" s="50">
        <v>25</v>
      </c>
      <c r="L420" s="53">
        <f>KotaD4_otus[[#This Row],[D4.0917]]/H$626</f>
        <v>2.2222222222222223E-5</v>
      </c>
      <c r="M420" s="53">
        <f>KotaD4_otus[[#This Row],[D4.1016]]/I$626</f>
        <v>2.6444444444444445E-3</v>
      </c>
      <c r="N420" s="53">
        <f>KotaD4_otus[[#This Row],[D4.1030]]/J$626</f>
        <v>5.8888888888888888E-3</v>
      </c>
      <c r="O420" s="53">
        <f>KotaD4_otus[[#This Row],[D4.1016]]/K$626</f>
        <v>2.6444444444444445E-3</v>
      </c>
    </row>
    <row r="421" spans="1:15" x14ac:dyDescent="0.35">
      <c r="A421" s="52">
        <v>250</v>
      </c>
      <c r="B421" s="52" t="s">
        <v>88</v>
      </c>
      <c r="C421" s="52" t="s">
        <v>1646</v>
      </c>
      <c r="D421" s="52" t="s">
        <v>1647</v>
      </c>
      <c r="E421" s="52" t="s">
        <v>1648</v>
      </c>
      <c r="F421" s="52" t="s">
        <v>1649</v>
      </c>
      <c r="G421" s="51" t="s">
        <v>1650</v>
      </c>
      <c r="H421" s="50">
        <v>34</v>
      </c>
      <c r="I421" s="50">
        <v>18</v>
      </c>
      <c r="J421" s="50">
        <v>15</v>
      </c>
      <c r="K421" s="50">
        <v>12</v>
      </c>
      <c r="L421" s="53">
        <f>KotaD4_otus[[#This Row],[D4.0917]]/H$626</f>
        <v>7.5555555555555554E-4</v>
      </c>
      <c r="M421" s="53">
        <f>KotaD4_otus[[#This Row],[D4.1016]]/I$626</f>
        <v>4.0000000000000002E-4</v>
      </c>
      <c r="N421" s="53">
        <f>KotaD4_otus[[#This Row],[D4.1030]]/J$626</f>
        <v>3.3333333333333332E-4</v>
      </c>
      <c r="O421" s="53">
        <f>KotaD4_otus[[#This Row],[D4.1016]]/K$626</f>
        <v>4.0000000000000002E-4</v>
      </c>
    </row>
    <row r="422" spans="1:15" x14ac:dyDescent="0.35">
      <c r="A422" s="52">
        <v>292</v>
      </c>
      <c r="B422" s="52" t="s">
        <v>88</v>
      </c>
      <c r="C422" s="52" t="s">
        <v>1167</v>
      </c>
      <c r="D422" s="52" t="s">
        <v>1651</v>
      </c>
      <c r="E422" s="52" t="s">
        <v>1652</v>
      </c>
      <c r="F422" s="52" t="s">
        <v>1653</v>
      </c>
      <c r="G422" s="51" t="s">
        <v>1654</v>
      </c>
      <c r="H422" s="50">
        <v>1</v>
      </c>
      <c r="I422" s="50">
        <v>22</v>
      </c>
      <c r="J422" s="50">
        <v>7</v>
      </c>
      <c r="K422" s="50">
        <v>19</v>
      </c>
      <c r="L422" s="53">
        <f>KotaD4_otus[[#This Row],[D4.0917]]/H$626</f>
        <v>2.2222222222222223E-5</v>
      </c>
      <c r="M422" s="53">
        <f>KotaD4_otus[[#This Row],[D4.1016]]/I$626</f>
        <v>4.8888888888888886E-4</v>
      </c>
      <c r="N422" s="53">
        <f>KotaD4_otus[[#This Row],[D4.1030]]/J$626</f>
        <v>1.5555555555555556E-4</v>
      </c>
      <c r="O422" s="53">
        <f>KotaD4_otus[[#This Row],[D4.1016]]/K$626</f>
        <v>4.8888888888888886E-4</v>
      </c>
    </row>
    <row r="423" spans="1:15" x14ac:dyDescent="0.35">
      <c r="A423" s="52">
        <v>613</v>
      </c>
      <c r="B423" s="52" t="s">
        <v>88</v>
      </c>
      <c r="C423" s="52" t="s">
        <v>1655</v>
      </c>
      <c r="D423" s="52" t="s">
        <v>1656</v>
      </c>
      <c r="E423" s="52" t="s">
        <v>1657</v>
      </c>
      <c r="F423" s="52" t="s">
        <v>1658</v>
      </c>
      <c r="G423" s="51" t="s">
        <v>1659</v>
      </c>
      <c r="H423" s="50">
        <v>14</v>
      </c>
      <c r="I423" s="50">
        <v>1</v>
      </c>
      <c r="J423" s="50">
        <v>4</v>
      </c>
      <c r="K423" s="50">
        <v>0</v>
      </c>
      <c r="L423" s="53">
        <f>KotaD4_otus[[#This Row],[D4.0917]]/H$626</f>
        <v>3.1111111111111113E-4</v>
      </c>
      <c r="M423" s="53">
        <f>KotaD4_otus[[#This Row],[D4.1016]]/I$626</f>
        <v>2.2222222222222223E-5</v>
      </c>
      <c r="N423" s="53">
        <f>KotaD4_otus[[#This Row],[D4.1030]]/J$626</f>
        <v>8.8888888888888893E-5</v>
      </c>
      <c r="O423" s="53">
        <f>KotaD4_otus[[#This Row],[D4.1016]]/K$626</f>
        <v>2.2222222222222223E-5</v>
      </c>
    </row>
    <row r="424" spans="1:15" x14ac:dyDescent="0.35">
      <c r="A424" s="52">
        <v>191</v>
      </c>
      <c r="B424" s="52" t="s">
        <v>88</v>
      </c>
      <c r="C424" s="52" t="s">
        <v>1660</v>
      </c>
      <c r="D424" s="52" t="s">
        <v>1661</v>
      </c>
      <c r="E424" s="52" t="s">
        <v>1662</v>
      </c>
      <c r="F424" s="52" t="s">
        <v>1663</v>
      </c>
      <c r="G424" s="51" t="s">
        <v>1664</v>
      </c>
      <c r="H424" s="50">
        <v>4</v>
      </c>
      <c r="I424" s="50">
        <v>14</v>
      </c>
      <c r="J424" s="50">
        <v>19</v>
      </c>
      <c r="K424" s="50">
        <v>78</v>
      </c>
      <c r="L424" s="53">
        <f>KotaD4_otus[[#This Row],[D4.0917]]/H$626</f>
        <v>8.8888888888888893E-5</v>
      </c>
      <c r="M424" s="53">
        <f>KotaD4_otus[[#This Row],[D4.1016]]/I$626</f>
        <v>3.1111111111111113E-4</v>
      </c>
      <c r="N424" s="53">
        <f>KotaD4_otus[[#This Row],[D4.1030]]/J$626</f>
        <v>4.2222222222222222E-4</v>
      </c>
      <c r="O424" s="53">
        <f>KotaD4_otus[[#This Row],[D4.1016]]/K$626</f>
        <v>3.1111111111111113E-4</v>
      </c>
    </row>
    <row r="425" spans="1:15" x14ac:dyDescent="0.35">
      <c r="A425" s="52">
        <v>621</v>
      </c>
      <c r="B425" s="52" t="s">
        <v>88</v>
      </c>
      <c r="C425" s="52" t="s">
        <v>1665</v>
      </c>
      <c r="D425" s="52" t="s">
        <v>1666</v>
      </c>
      <c r="E425" s="52" t="s">
        <v>1667</v>
      </c>
      <c r="F425" s="52" t="s">
        <v>1668</v>
      </c>
      <c r="G425" s="51" t="s">
        <v>1669</v>
      </c>
      <c r="H425" s="50">
        <v>6</v>
      </c>
      <c r="I425" s="50">
        <v>1</v>
      </c>
      <c r="J425" s="50">
        <v>5</v>
      </c>
      <c r="K425" s="50">
        <v>8</v>
      </c>
      <c r="L425" s="53">
        <f>KotaD4_otus[[#This Row],[D4.0917]]/H$626</f>
        <v>1.3333333333333334E-4</v>
      </c>
      <c r="M425" s="53">
        <f>KotaD4_otus[[#This Row],[D4.1016]]/I$626</f>
        <v>2.2222222222222223E-5</v>
      </c>
      <c r="N425" s="53">
        <f>KotaD4_otus[[#This Row],[D4.1030]]/J$626</f>
        <v>1.1111111111111112E-4</v>
      </c>
      <c r="O425" s="53">
        <f>KotaD4_otus[[#This Row],[D4.1016]]/K$626</f>
        <v>2.2222222222222223E-5</v>
      </c>
    </row>
    <row r="426" spans="1:15" x14ac:dyDescent="0.35">
      <c r="A426" s="52">
        <v>145</v>
      </c>
      <c r="B426" s="52" t="s">
        <v>88</v>
      </c>
      <c r="C426" s="52" t="s">
        <v>107</v>
      </c>
      <c r="D426" s="52" t="s">
        <v>106</v>
      </c>
      <c r="E426" s="52" t="s">
        <v>1670</v>
      </c>
      <c r="F426" s="52" t="s">
        <v>1671</v>
      </c>
      <c r="G426" s="51" t="s">
        <v>1672</v>
      </c>
      <c r="H426" s="50">
        <v>58</v>
      </c>
      <c r="I426" s="50">
        <v>60</v>
      </c>
      <c r="J426" s="50">
        <v>20</v>
      </c>
      <c r="K426" s="50">
        <v>33</v>
      </c>
      <c r="L426" s="53">
        <f>KotaD4_otus[[#This Row],[D4.0917]]/H$626</f>
        <v>1.2888888888888889E-3</v>
      </c>
      <c r="M426" s="53">
        <f>KotaD4_otus[[#This Row],[D4.1016]]/I$626</f>
        <v>1.3333333333333333E-3</v>
      </c>
      <c r="N426" s="53">
        <f>KotaD4_otus[[#This Row],[D4.1030]]/J$626</f>
        <v>4.4444444444444447E-4</v>
      </c>
      <c r="O426" s="53">
        <f>KotaD4_otus[[#This Row],[D4.1016]]/K$626</f>
        <v>1.3333333333333333E-3</v>
      </c>
    </row>
    <row r="427" spans="1:15" x14ac:dyDescent="0.35">
      <c r="A427" s="52">
        <v>465</v>
      </c>
      <c r="B427" s="52" t="s">
        <v>88</v>
      </c>
      <c r="C427" s="52" t="s">
        <v>1673</v>
      </c>
      <c r="D427" s="52" t="s">
        <v>1674</v>
      </c>
      <c r="E427" s="52" t="s">
        <v>1675</v>
      </c>
      <c r="F427" s="52" t="s">
        <v>1676</v>
      </c>
      <c r="G427" s="51" t="s">
        <v>1677</v>
      </c>
      <c r="H427" s="50">
        <v>2</v>
      </c>
      <c r="I427" s="50">
        <v>6</v>
      </c>
      <c r="J427" s="50">
        <v>11</v>
      </c>
      <c r="K427" s="50">
        <v>8</v>
      </c>
      <c r="L427" s="53">
        <f>KotaD4_otus[[#This Row],[D4.0917]]/H$626</f>
        <v>4.4444444444444447E-5</v>
      </c>
      <c r="M427" s="53">
        <f>KotaD4_otus[[#This Row],[D4.1016]]/I$626</f>
        <v>1.3333333333333334E-4</v>
      </c>
      <c r="N427" s="53">
        <f>KotaD4_otus[[#This Row],[D4.1030]]/J$626</f>
        <v>2.4444444444444443E-4</v>
      </c>
      <c r="O427" s="53">
        <f>KotaD4_otus[[#This Row],[D4.1016]]/K$626</f>
        <v>1.3333333333333334E-4</v>
      </c>
    </row>
    <row r="428" spans="1:15" x14ac:dyDescent="0.35">
      <c r="A428" s="52">
        <v>121</v>
      </c>
      <c r="B428" s="52" t="s">
        <v>88</v>
      </c>
      <c r="C428" s="52" t="s">
        <v>1678</v>
      </c>
      <c r="D428" s="52" t="s">
        <v>1679</v>
      </c>
      <c r="E428" s="52" t="s">
        <v>1680</v>
      </c>
      <c r="F428" s="52" t="s">
        <v>1681</v>
      </c>
      <c r="G428" s="51" t="s">
        <v>1682</v>
      </c>
      <c r="H428" s="50">
        <v>29</v>
      </c>
      <c r="I428" s="50">
        <v>32</v>
      </c>
      <c r="J428" s="50">
        <v>54</v>
      </c>
      <c r="K428" s="50">
        <v>103</v>
      </c>
      <c r="L428" s="53">
        <f>KotaD4_otus[[#This Row],[D4.0917]]/H$626</f>
        <v>6.4444444444444445E-4</v>
      </c>
      <c r="M428" s="53">
        <f>KotaD4_otus[[#This Row],[D4.1016]]/I$626</f>
        <v>7.1111111111111115E-4</v>
      </c>
      <c r="N428" s="53">
        <f>KotaD4_otus[[#This Row],[D4.1030]]/J$626</f>
        <v>1.1999999999999999E-3</v>
      </c>
      <c r="O428" s="53">
        <f>KotaD4_otus[[#This Row],[D4.1016]]/K$626</f>
        <v>7.1111111111111115E-4</v>
      </c>
    </row>
    <row r="429" spans="1:15" x14ac:dyDescent="0.35">
      <c r="A429" s="52">
        <v>422</v>
      </c>
      <c r="B429" s="52" t="s">
        <v>88</v>
      </c>
      <c r="C429" s="52" t="s">
        <v>285</v>
      </c>
      <c r="D429" s="52" t="s">
        <v>1683</v>
      </c>
      <c r="E429" s="52" t="s">
        <v>1684</v>
      </c>
      <c r="F429" s="52" t="s">
        <v>1685</v>
      </c>
      <c r="G429" s="51" t="s">
        <v>1686</v>
      </c>
      <c r="H429" s="50">
        <v>3</v>
      </c>
      <c r="I429" s="50">
        <v>10</v>
      </c>
      <c r="J429" s="50">
        <v>13</v>
      </c>
      <c r="K429" s="50">
        <v>14</v>
      </c>
      <c r="L429" s="53">
        <f>KotaD4_otus[[#This Row],[D4.0917]]/H$626</f>
        <v>6.666666666666667E-5</v>
      </c>
      <c r="M429" s="53">
        <f>KotaD4_otus[[#This Row],[D4.1016]]/I$626</f>
        <v>2.2222222222222223E-4</v>
      </c>
      <c r="N429" s="53">
        <f>KotaD4_otus[[#This Row],[D4.1030]]/J$626</f>
        <v>2.8888888888888888E-4</v>
      </c>
      <c r="O429" s="53">
        <f>KotaD4_otus[[#This Row],[D4.1016]]/K$626</f>
        <v>2.2222222222222223E-4</v>
      </c>
    </row>
    <row r="430" spans="1:15" x14ac:dyDescent="0.35">
      <c r="A430" s="52">
        <v>522</v>
      </c>
      <c r="B430" s="52" t="s">
        <v>88</v>
      </c>
      <c r="C430" s="52" t="s">
        <v>97</v>
      </c>
      <c r="D430" s="52" t="s">
        <v>336</v>
      </c>
      <c r="E430" s="52" t="s">
        <v>550</v>
      </c>
      <c r="F430" s="52" t="s">
        <v>1687</v>
      </c>
      <c r="G430" s="51" t="s">
        <v>1688</v>
      </c>
      <c r="H430" s="50">
        <v>11</v>
      </c>
      <c r="I430" s="50">
        <v>5</v>
      </c>
      <c r="J430" s="50">
        <v>6</v>
      </c>
      <c r="K430" s="50">
        <v>2</v>
      </c>
      <c r="L430" s="53">
        <f>KotaD4_otus[[#This Row],[D4.0917]]/H$626</f>
        <v>2.4444444444444443E-4</v>
      </c>
      <c r="M430" s="53">
        <f>KotaD4_otus[[#This Row],[D4.1016]]/I$626</f>
        <v>1.1111111111111112E-4</v>
      </c>
      <c r="N430" s="53">
        <f>KotaD4_otus[[#This Row],[D4.1030]]/J$626</f>
        <v>1.3333333333333334E-4</v>
      </c>
      <c r="O430" s="53">
        <f>KotaD4_otus[[#This Row],[D4.1016]]/K$626</f>
        <v>1.1111111111111112E-4</v>
      </c>
    </row>
    <row r="431" spans="1:15" x14ac:dyDescent="0.35">
      <c r="A431" s="52">
        <v>337</v>
      </c>
      <c r="B431" s="52" t="s">
        <v>88</v>
      </c>
      <c r="C431" s="52" t="s">
        <v>653</v>
      </c>
      <c r="D431" s="52" t="s">
        <v>652</v>
      </c>
      <c r="E431" s="52" t="s">
        <v>651</v>
      </c>
      <c r="F431" s="52" t="s">
        <v>1689</v>
      </c>
      <c r="G431" s="51" t="s">
        <v>1690</v>
      </c>
      <c r="H431" s="50">
        <v>8</v>
      </c>
      <c r="I431" s="50">
        <v>5</v>
      </c>
      <c r="J431" s="50">
        <v>14</v>
      </c>
      <c r="K431" s="50">
        <v>14</v>
      </c>
      <c r="L431" s="53">
        <f>KotaD4_otus[[#This Row],[D4.0917]]/H$626</f>
        <v>1.7777777777777779E-4</v>
      </c>
      <c r="M431" s="53">
        <f>KotaD4_otus[[#This Row],[D4.1016]]/I$626</f>
        <v>1.1111111111111112E-4</v>
      </c>
      <c r="N431" s="53">
        <f>KotaD4_otus[[#This Row],[D4.1030]]/J$626</f>
        <v>3.1111111111111113E-4</v>
      </c>
      <c r="O431" s="53">
        <f>KotaD4_otus[[#This Row],[D4.1016]]/K$626</f>
        <v>1.1111111111111112E-4</v>
      </c>
    </row>
    <row r="432" spans="1:15" x14ac:dyDescent="0.35">
      <c r="A432" s="52">
        <v>291</v>
      </c>
      <c r="B432" s="52" t="s">
        <v>88</v>
      </c>
      <c r="C432" s="52" t="s">
        <v>97</v>
      </c>
      <c r="D432" s="52" t="s">
        <v>96</v>
      </c>
      <c r="E432" s="52" t="s">
        <v>1691</v>
      </c>
      <c r="F432" s="52" t="s">
        <v>1692</v>
      </c>
      <c r="G432" s="51" t="s">
        <v>1693</v>
      </c>
      <c r="H432" s="50">
        <v>1</v>
      </c>
      <c r="I432" s="50">
        <v>33</v>
      </c>
      <c r="J432" s="50">
        <v>16</v>
      </c>
      <c r="K432" s="50">
        <v>11</v>
      </c>
      <c r="L432" s="53">
        <f>KotaD4_otus[[#This Row],[D4.0917]]/H$626</f>
        <v>2.2222222222222223E-5</v>
      </c>
      <c r="M432" s="53">
        <f>KotaD4_otus[[#This Row],[D4.1016]]/I$626</f>
        <v>7.3333333333333334E-4</v>
      </c>
      <c r="N432" s="53">
        <f>KotaD4_otus[[#This Row],[D4.1030]]/J$626</f>
        <v>3.5555555555555557E-4</v>
      </c>
      <c r="O432" s="53">
        <f>KotaD4_otus[[#This Row],[D4.1016]]/K$626</f>
        <v>7.3333333333333334E-4</v>
      </c>
    </row>
    <row r="433" spans="1:15" x14ac:dyDescent="0.35">
      <c r="A433" s="52">
        <v>382</v>
      </c>
      <c r="B433" s="52" t="s">
        <v>88</v>
      </c>
      <c r="C433" s="52" t="s">
        <v>114</v>
      </c>
      <c r="D433" s="52" t="s">
        <v>136</v>
      </c>
      <c r="E433" s="52" t="s">
        <v>1694</v>
      </c>
      <c r="F433" s="52" t="s">
        <v>1695</v>
      </c>
      <c r="G433" s="51" t="s">
        <v>1696</v>
      </c>
      <c r="H433" s="50">
        <v>6</v>
      </c>
      <c r="I433" s="50">
        <v>12</v>
      </c>
      <c r="J433" s="50">
        <v>17</v>
      </c>
      <c r="K433" s="50">
        <v>10</v>
      </c>
      <c r="L433" s="53">
        <f>KotaD4_otus[[#This Row],[D4.0917]]/H$626</f>
        <v>1.3333333333333334E-4</v>
      </c>
      <c r="M433" s="53">
        <f>KotaD4_otus[[#This Row],[D4.1016]]/I$626</f>
        <v>2.6666666666666668E-4</v>
      </c>
      <c r="N433" s="53">
        <f>KotaD4_otus[[#This Row],[D4.1030]]/J$626</f>
        <v>3.7777777777777777E-4</v>
      </c>
      <c r="O433" s="53">
        <f>KotaD4_otus[[#This Row],[D4.1016]]/K$626</f>
        <v>2.6666666666666668E-4</v>
      </c>
    </row>
    <row r="434" spans="1:15" x14ac:dyDescent="0.35">
      <c r="A434" s="52">
        <v>375</v>
      </c>
      <c r="B434" s="52" t="s">
        <v>88</v>
      </c>
      <c r="C434" s="52" t="s">
        <v>753</v>
      </c>
      <c r="D434" s="52" t="s">
        <v>752</v>
      </c>
      <c r="E434" s="52" t="s">
        <v>751</v>
      </c>
      <c r="F434" s="52" t="s">
        <v>1697</v>
      </c>
      <c r="G434" s="51" t="s">
        <v>1698</v>
      </c>
      <c r="H434" s="50">
        <v>1</v>
      </c>
      <c r="I434" s="50">
        <v>12</v>
      </c>
      <c r="J434" s="50">
        <v>9</v>
      </c>
      <c r="K434" s="50">
        <v>2</v>
      </c>
      <c r="L434" s="53">
        <f>KotaD4_otus[[#This Row],[D4.0917]]/H$626</f>
        <v>2.2222222222222223E-5</v>
      </c>
      <c r="M434" s="53">
        <f>KotaD4_otus[[#This Row],[D4.1016]]/I$626</f>
        <v>2.6666666666666668E-4</v>
      </c>
      <c r="N434" s="53">
        <f>KotaD4_otus[[#This Row],[D4.1030]]/J$626</f>
        <v>2.0000000000000001E-4</v>
      </c>
      <c r="O434" s="53">
        <f>KotaD4_otus[[#This Row],[D4.1016]]/K$626</f>
        <v>2.6666666666666668E-4</v>
      </c>
    </row>
    <row r="435" spans="1:15" x14ac:dyDescent="0.35">
      <c r="A435" s="52">
        <v>346</v>
      </c>
      <c r="B435" s="52" t="s">
        <v>88</v>
      </c>
      <c r="C435" s="52" t="s">
        <v>285</v>
      </c>
      <c r="D435" s="52" t="s">
        <v>284</v>
      </c>
      <c r="E435" s="52" t="s">
        <v>283</v>
      </c>
      <c r="F435" s="52" t="s">
        <v>296</v>
      </c>
      <c r="G435" s="51" t="s">
        <v>1699</v>
      </c>
      <c r="H435" s="50">
        <v>0</v>
      </c>
      <c r="I435" s="50">
        <v>23</v>
      </c>
      <c r="J435" s="50">
        <v>16</v>
      </c>
      <c r="K435" s="50">
        <v>19</v>
      </c>
      <c r="L435" s="53">
        <f>KotaD4_otus[[#This Row],[D4.0917]]/H$626</f>
        <v>0</v>
      </c>
      <c r="M435" s="53">
        <f>KotaD4_otus[[#This Row],[D4.1016]]/I$626</f>
        <v>5.1111111111111116E-4</v>
      </c>
      <c r="N435" s="53">
        <f>KotaD4_otus[[#This Row],[D4.1030]]/J$626</f>
        <v>3.5555555555555557E-4</v>
      </c>
      <c r="O435" s="53">
        <f>KotaD4_otus[[#This Row],[D4.1016]]/K$626</f>
        <v>5.1111111111111116E-4</v>
      </c>
    </row>
    <row r="436" spans="1:15" x14ac:dyDescent="0.35">
      <c r="A436" s="52">
        <v>414</v>
      </c>
      <c r="B436" s="52" t="s">
        <v>88</v>
      </c>
      <c r="C436" s="52" t="s">
        <v>97</v>
      </c>
      <c r="D436" s="52" t="s">
        <v>336</v>
      </c>
      <c r="E436" s="52" t="s">
        <v>335</v>
      </c>
      <c r="F436" s="52" t="s">
        <v>334</v>
      </c>
      <c r="G436" s="51" t="s">
        <v>1700</v>
      </c>
      <c r="H436" s="50">
        <v>10</v>
      </c>
      <c r="I436" s="50">
        <v>7</v>
      </c>
      <c r="J436" s="50">
        <v>3</v>
      </c>
      <c r="K436" s="50">
        <v>9</v>
      </c>
      <c r="L436" s="53">
        <f>KotaD4_otus[[#This Row],[D4.0917]]/H$626</f>
        <v>2.2222222222222223E-4</v>
      </c>
      <c r="M436" s="53">
        <f>KotaD4_otus[[#This Row],[D4.1016]]/I$626</f>
        <v>1.5555555555555556E-4</v>
      </c>
      <c r="N436" s="53">
        <f>KotaD4_otus[[#This Row],[D4.1030]]/J$626</f>
        <v>6.666666666666667E-5</v>
      </c>
      <c r="O436" s="53">
        <f>KotaD4_otus[[#This Row],[D4.1016]]/K$626</f>
        <v>1.5555555555555556E-4</v>
      </c>
    </row>
    <row r="437" spans="1:15" x14ac:dyDescent="0.35">
      <c r="A437" s="52">
        <v>205</v>
      </c>
      <c r="B437" s="52" t="s">
        <v>88</v>
      </c>
      <c r="C437" s="52" t="s">
        <v>97</v>
      </c>
      <c r="D437" s="52" t="s">
        <v>336</v>
      </c>
      <c r="E437" s="52" t="s">
        <v>345</v>
      </c>
      <c r="F437" s="52" t="s">
        <v>344</v>
      </c>
      <c r="G437" s="51" t="s">
        <v>1701</v>
      </c>
      <c r="H437" s="50">
        <v>19</v>
      </c>
      <c r="I437" s="50">
        <v>36</v>
      </c>
      <c r="J437" s="50">
        <v>27</v>
      </c>
      <c r="K437" s="50">
        <v>42</v>
      </c>
      <c r="L437" s="53">
        <f>KotaD4_otus[[#This Row],[D4.0917]]/H$626</f>
        <v>4.2222222222222222E-4</v>
      </c>
      <c r="M437" s="53">
        <f>KotaD4_otus[[#This Row],[D4.1016]]/I$626</f>
        <v>8.0000000000000004E-4</v>
      </c>
      <c r="N437" s="53">
        <f>KotaD4_otus[[#This Row],[D4.1030]]/J$626</f>
        <v>5.9999999999999995E-4</v>
      </c>
      <c r="O437" s="53">
        <f>KotaD4_otus[[#This Row],[D4.1016]]/K$626</f>
        <v>8.0000000000000004E-4</v>
      </c>
    </row>
    <row r="438" spans="1:15" x14ac:dyDescent="0.35">
      <c r="A438" s="52">
        <v>299</v>
      </c>
      <c r="B438" s="52" t="s">
        <v>88</v>
      </c>
      <c r="C438" s="52" t="s">
        <v>114</v>
      </c>
      <c r="D438" s="52" t="s">
        <v>136</v>
      </c>
      <c r="E438" s="52" t="s">
        <v>484</v>
      </c>
      <c r="F438" s="52" t="s">
        <v>1702</v>
      </c>
      <c r="G438" s="51" t="s">
        <v>1703</v>
      </c>
      <c r="H438" s="50">
        <v>5</v>
      </c>
      <c r="I438" s="50">
        <v>1</v>
      </c>
      <c r="J438" s="50">
        <v>5</v>
      </c>
      <c r="K438" s="50">
        <v>46</v>
      </c>
      <c r="L438" s="53">
        <f>KotaD4_otus[[#This Row],[D4.0917]]/H$626</f>
        <v>1.1111111111111112E-4</v>
      </c>
      <c r="M438" s="53">
        <f>KotaD4_otus[[#This Row],[D4.1016]]/I$626</f>
        <v>2.2222222222222223E-5</v>
      </c>
      <c r="N438" s="53">
        <f>KotaD4_otus[[#This Row],[D4.1030]]/J$626</f>
        <v>1.1111111111111112E-4</v>
      </c>
      <c r="O438" s="53">
        <f>KotaD4_otus[[#This Row],[D4.1016]]/K$626</f>
        <v>2.2222222222222223E-5</v>
      </c>
    </row>
    <row r="439" spans="1:15" x14ac:dyDescent="0.35">
      <c r="A439" s="52">
        <v>507</v>
      </c>
      <c r="B439" s="52" t="s">
        <v>88</v>
      </c>
      <c r="C439" s="52" t="s">
        <v>415</v>
      </c>
      <c r="D439" s="52" t="s">
        <v>414</v>
      </c>
      <c r="E439" s="52" t="s">
        <v>413</v>
      </c>
      <c r="F439" s="52" t="s">
        <v>1704</v>
      </c>
      <c r="G439" s="51" t="s">
        <v>1705</v>
      </c>
      <c r="H439" s="50">
        <v>3</v>
      </c>
      <c r="I439" s="50">
        <v>3</v>
      </c>
      <c r="J439" s="50">
        <v>8</v>
      </c>
      <c r="K439" s="50">
        <v>7</v>
      </c>
      <c r="L439" s="53">
        <f>KotaD4_otus[[#This Row],[D4.0917]]/H$626</f>
        <v>6.666666666666667E-5</v>
      </c>
      <c r="M439" s="53">
        <f>KotaD4_otus[[#This Row],[D4.1016]]/I$626</f>
        <v>6.666666666666667E-5</v>
      </c>
      <c r="N439" s="53">
        <f>KotaD4_otus[[#This Row],[D4.1030]]/J$626</f>
        <v>1.7777777777777779E-4</v>
      </c>
      <c r="O439" s="53">
        <f>KotaD4_otus[[#This Row],[D4.1016]]/K$626</f>
        <v>6.666666666666667E-5</v>
      </c>
    </row>
    <row r="440" spans="1:15" x14ac:dyDescent="0.35">
      <c r="A440" s="52">
        <v>357</v>
      </c>
      <c r="B440" s="52" t="s">
        <v>88</v>
      </c>
      <c r="C440" s="52" t="s">
        <v>107</v>
      </c>
      <c r="D440" s="52" t="s">
        <v>106</v>
      </c>
      <c r="E440" s="52" t="s">
        <v>1706</v>
      </c>
      <c r="F440" s="52" t="s">
        <v>1707</v>
      </c>
      <c r="G440" s="51" t="s">
        <v>1708</v>
      </c>
      <c r="H440" s="50">
        <v>8</v>
      </c>
      <c r="I440" s="50">
        <v>16</v>
      </c>
      <c r="J440" s="50">
        <v>11</v>
      </c>
      <c r="K440" s="50">
        <v>18</v>
      </c>
      <c r="L440" s="53">
        <f>KotaD4_otus[[#This Row],[D4.0917]]/H$626</f>
        <v>1.7777777777777779E-4</v>
      </c>
      <c r="M440" s="53">
        <f>KotaD4_otus[[#This Row],[D4.1016]]/I$626</f>
        <v>3.5555555555555557E-4</v>
      </c>
      <c r="N440" s="53">
        <f>KotaD4_otus[[#This Row],[D4.1030]]/J$626</f>
        <v>2.4444444444444443E-4</v>
      </c>
      <c r="O440" s="53">
        <f>KotaD4_otus[[#This Row],[D4.1016]]/K$626</f>
        <v>3.5555555555555557E-4</v>
      </c>
    </row>
    <row r="441" spans="1:15" x14ac:dyDescent="0.35">
      <c r="A441" s="52">
        <v>153</v>
      </c>
      <c r="B441" s="52" t="s">
        <v>88</v>
      </c>
      <c r="C441" s="52" t="s">
        <v>114</v>
      </c>
      <c r="D441" s="52" t="s">
        <v>136</v>
      </c>
      <c r="E441" s="52" t="s">
        <v>342</v>
      </c>
      <c r="F441" s="52" t="s">
        <v>341</v>
      </c>
      <c r="G441" s="51" t="s">
        <v>340</v>
      </c>
      <c r="H441" s="50">
        <v>7</v>
      </c>
      <c r="I441" s="50">
        <v>44</v>
      </c>
      <c r="J441" s="50">
        <v>50</v>
      </c>
      <c r="K441" s="50">
        <v>43</v>
      </c>
      <c r="L441" s="53">
        <f>KotaD4_otus[[#This Row],[D4.0917]]/H$626</f>
        <v>1.5555555555555556E-4</v>
      </c>
      <c r="M441" s="53">
        <f>KotaD4_otus[[#This Row],[D4.1016]]/I$626</f>
        <v>9.7777777777777772E-4</v>
      </c>
      <c r="N441" s="53">
        <f>KotaD4_otus[[#This Row],[D4.1030]]/J$626</f>
        <v>1.1111111111111111E-3</v>
      </c>
      <c r="O441" s="53">
        <f>KotaD4_otus[[#This Row],[D4.1016]]/K$626</f>
        <v>9.7777777777777772E-4</v>
      </c>
    </row>
    <row r="442" spans="1:15" x14ac:dyDescent="0.35">
      <c r="A442" s="52">
        <v>219</v>
      </c>
      <c r="B442" s="52" t="s">
        <v>88</v>
      </c>
      <c r="C442" s="52" t="s">
        <v>97</v>
      </c>
      <c r="D442" s="52" t="s">
        <v>336</v>
      </c>
      <c r="E442" s="52" t="s">
        <v>345</v>
      </c>
      <c r="F442" s="52" t="s">
        <v>344</v>
      </c>
      <c r="G442" s="51" t="s">
        <v>1709</v>
      </c>
      <c r="H442" s="50">
        <v>16</v>
      </c>
      <c r="I442" s="50">
        <v>25</v>
      </c>
      <c r="J442" s="50">
        <v>14</v>
      </c>
      <c r="K442" s="50">
        <v>23</v>
      </c>
      <c r="L442" s="53">
        <f>KotaD4_otus[[#This Row],[D4.0917]]/H$626</f>
        <v>3.5555555555555557E-4</v>
      </c>
      <c r="M442" s="53">
        <f>KotaD4_otus[[#This Row],[D4.1016]]/I$626</f>
        <v>5.5555555555555556E-4</v>
      </c>
      <c r="N442" s="53">
        <f>KotaD4_otus[[#This Row],[D4.1030]]/J$626</f>
        <v>3.1111111111111113E-4</v>
      </c>
      <c r="O442" s="53">
        <f>KotaD4_otus[[#This Row],[D4.1016]]/K$626</f>
        <v>5.5555555555555556E-4</v>
      </c>
    </row>
    <row r="443" spans="1:15" x14ac:dyDescent="0.35">
      <c r="A443" s="52">
        <v>513</v>
      </c>
      <c r="B443" s="52" t="s">
        <v>88</v>
      </c>
      <c r="C443" s="52" t="s">
        <v>114</v>
      </c>
      <c r="D443" s="52" t="s">
        <v>136</v>
      </c>
      <c r="E443" s="52" t="s">
        <v>168</v>
      </c>
      <c r="F443" s="52" t="s">
        <v>331</v>
      </c>
      <c r="G443" s="51" t="s">
        <v>1710</v>
      </c>
      <c r="H443" s="50">
        <v>2</v>
      </c>
      <c r="I443" s="50">
        <v>9</v>
      </c>
      <c r="J443" s="50">
        <v>4</v>
      </c>
      <c r="K443" s="50">
        <v>9</v>
      </c>
      <c r="L443" s="53">
        <f>KotaD4_otus[[#This Row],[D4.0917]]/H$626</f>
        <v>4.4444444444444447E-5</v>
      </c>
      <c r="M443" s="53">
        <f>KotaD4_otus[[#This Row],[D4.1016]]/I$626</f>
        <v>2.0000000000000001E-4</v>
      </c>
      <c r="N443" s="53">
        <f>KotaD4_otus[[#This Row],[D4.1030]]/J$626</f>
        <v>8.8888888888888893E-5</v>
      </c>
      <c r="O443" s="53">
        <f>KotaD4_otus[[#This Row],[D4.1016]]/K$626</f>
        <v>2.0000000000000001E-4</v>
      </c>
    </row>
    <row r="444" spans="1:15" x14ac:dyDescent="0.35">
      <c r="A444" s="52">
        <v>177</v>
      </c>
      <c r="B444" s="52" t="s">
        <v>88</v>
      </c>
      <c r="C444" s="52" t="s">
        <v>114</v>
      </c>
      <c r="D444" s="52" t="s">
        <v>136</v>
      </c>
      <c r="E444" s="52" t="s">
        <v>1383</v>
      </c>
      <c r="F444" s="52" t="s">
        <v>1711</v>
      </c>
      <c r="G444" s="51" t="s">
        <v>1712</v>
      </c>
      <c r="H444" s="50">
        <v>63</v>
      </c>
      <c r="I444" s="50">
        <v>17</v>
      </c>
      <c r="J444" s="50">
        <v>12</v>
      </c>
      <c r="K444" s="50">
        <v>29</v>
      </c>
      <c r="L444" s="53">
        <f>KotaD4_otus[[#This Row],[D4.0917]]/H$626</f>
        <v>1.4E-3</v>
      </c>
      <c r="M444" s="53">
        <f>KotaD4_otus[[#This Row],[D4.1016]]/I$626</f>
        <v>3.7777777777777777E-4</v>
      </c>
      <c r="N444" s="53">
        <f>KotaD4_otus[[#This Row],[D4.1030]]/J$626</f>
        <v>2.6666666666666668E-4</v>
      </c>
      <c r="O444" s="53">
        <f>KotaD4_otus[[#This Row],[D4.1016]]/K$626</f>
        <v>3.7777777777777777E-4</v>
      </c>
    </row>
    <row r="445" spans="1:15" x14ac:dyDescent="0.35">
      <c r="A445" s="52">
        <v>2</v>
      </c>
      <c r="B445" s="52" t="s">
        <v>88</v>
      </c>
      <c r="C445" s="52" t="s">
        <v>268</v>
      </c>
      <c r="D445" s="52" t="s">
        <v>267</v>
      </c>
      <c r="E445" s="52" t="s">
        <v>266</v>
      </c>
      <c r="F445" s="52" t="s">
        <v>265</v>
      </c>
      <c r="G445" s="51" t="s">
        <v>1713</v>
      </c>
      <c r="H445" s="50">
        <v>4971</v>
      </c>
      <c r="I445" s="50">
        <v>2598</v>
      </c>
      <c r="J445" s="50">
        <v>2921</v>
      </c>
      <c r="K445" s="50">
        <v>2694</v>
      </c>
      <c r="L445" s="53">
        <f>KotaD4_otus[[#This Row],[D4.0917]]/H$626</f>
        <v>0.11046666666666667</v>
      </c>
      <c r="M445" s="53">
        <f>KotaD4_otus[[#This Row],[D4.1016]]/I$626</f>
        <v>5.7733333333333331E-2</v>
      </c>
      <c r="N445" s="53">
        <f>KotaD4_otus[[#This Row],[D4.1030]]/J$626</f>
        <v>6.4911111111111114E-2</v>
      </c>
      <c r="O445" s="53">
        <f>KotaD4_otus[[#This Row],[D4.1016]]/K$626</f>
        <v>5.7733333333333331E-2</v>
      </c>
    </row>
    <row r="446" spans="1:15" x14ac:dyDescent="0.35">
      <c r="A446" s="52">
        <v>435</v>
      </c>
      <c r="B446" s="52" t="s">
        <v>88</v>
      </c>
      <c r="C446" s="52" t="s">
        <v>97</v>
      </c>
      <c r="D446" s="52" t="s">
        <v>336</v>
      </c>
      <c r="E446" s="52" t="s">
        <v>1714</v>
      </c>
      <c r="F446" s="52" t="s">
        <v>1715</v>
      </c>
      <c r="G446" s="51" t="s">
        <v>1716</v>
      </c>
      <c r="H446" s="50">
        <v>5</v>
      </c>
      <c r="I446" s="50">
        <v>8</v>
      </c>
      <c r="J446" s="50">
        <v>3</v>
      </c>
      <c r="K446" s="50">
        <v>16</v>
      </c>
      <c r="L446" s="53">
        <f>KotaD4_otus[[#This Row],[D4.0917]]/H$626</f>
        <v>1.1111111111111112E-4</v>
      </c>
      <c r="M446" s="53">
        <f>KotaD4_otus[[#This Row],[D4.1016]]/I$626</f>
        <v>1.7777777777777779E-4</v>
      </c>
      <c r="N446" s="53">
        <f>KotaD4_otus[[#This Row],[D4.1030]]/J$626</f>
        <v>6.666666666666667E-5</v>
      </c>
      <c r="O446" s="53">
        <f>KotaD4_otus[[#This Row],[D4.1016]]/K$626</f>
        <v>1.7777777777777779E-4</v>
      </c>
    </row>
    <row r="447" spans="1:15" x14ac:dyDescent="0.35">
      <c r="A447" s="52">
        <v>348</v>
      </c>
      <c r="B447" s="52" t="s">
        <v>88</v>
      </c>
      <c r="C447" s="52" t="s">
        <v>268</v>
      </c>
      <c r="D447" s="52" t="s">
        <v>267</v>
      </c>
      <c r="E447" s="52" t="s">
        <v>266</v>
      </c>
      <c r="F447" s="52" t="s">
        <v>265</v>
      </c>
      <c r="G447" s="51" t="s">
        <v>1717</v>
      </c>
      <c r="H447" s="50">
        <v>6</v>
      </c>
      <c r="I447" s="50">
        <v>5</v>
      </c>
      <c r="J447" s="50">
        <v>9</v>
      </c>
      <c r="K447" s="50">
        <v>17</v>
      </c>
      <c r="L447" s="53">
        <f>KotaD4_otus[[#This Row],[D4.0917]]/H$626</f>
        <v>1.3333333333333334E-4</v>
      </c>
      <c r="M447" s="53">
        <f>KotaD4_otus[[#This Row],[D4.1016]]/I$626</f>
        <v>1.1111111111111112E-4</v>
      </c>
      <c r="N447" s="53">
        <f>KotaD4_otus[[#This Row],[D4.1030]]/J$626</f>
        <v>2.0000000000000001E-4</v>
      </c>
      <c r="O447" s="53">
        <f>KotaD4_otus[[#This Row],[D4.1016]]/K$626</f>
        <v>1.1111111111111112E-4</v>
      </c>
    </row>
    <row r="448" spans="1:15" x14ac:dyDescent="0.35">
      <c r="A448" s="52">
        <v>151</v>
      </c>
      <c r="B448" s="52" t="s">
        <v>88</v>
      </c>
      <c r="C448" s="52" t="s">
        <v>114</v>
      </c>
      <c r="D448" s="52" t="s">
        <v>136</v>
      </c>
      <c r="E448" s="52" t="s">
        <v>339</v>
      </c>
      <c r="F448" s="52" t="s">
        <v>1718</v>
      </c>
      <c r="G448" s="51" t="s">
        <v>1719</v>
      </c>
      <c r="H448" s="50">
        <v>7</v>
      </c>
      <c r="I448" s="50">
        <v>11</v>
      </c>
      <c r="J448" s="50">
        <v>5</v>
      </c>
      <c r="K448" s="50">
        <v>160</v>
      </c>
      <c r="L448" s="53">
        <f>KotaD4_otus[[#This Row],[D4.0917]]/H$626</f>
        <v>1.5555555555555556E-4</v>
      </c>
      <c r="M448" s="53">
        <f>KotaD4_otus[[#This Row],[D4.1016]]/I$626</f>
        <v>2.4444444444444443E-4</v>
      </c>
      <c r="N448" s="53">
        <f>KotaD4_otus[[#This Row],[D4.1030]]/J$626</f>
        <v>1.1111111111111112E-4</v>
      </c>
      <c r="O448" s="53">
        <f>KotaD4_otus[[#This Row],[D4.1016]]/K$626</f>
        <v>2.4444444444444443E-4</v>
      </c>
    </row>
    <row r="449" spans="1:15" x14ac:dyDescent="0.35">
      <c r="A449" s="52">
        <v>180</v>
      </c>
      <c r="B449" s="52" t="s">
        <v>88</v>
      </c>
      <c r="C449" s="52" t="s">
        <v>114</v>
      </c>
      <c r="D449" s="52" t="s">
        <v>136</v>
      </c>
      <c r="E449" s="52" t="s">
        <v>168</v>
      </c>
      <c r="F449" s="52" t="s">
        <v>1720</v>
      </c>
      <c r="G449" s="51" t="s">
        <v>1721</v>
      </c>
      <c r="H449" s="50">
        <v>17</v>
      </c>
      <c r="I449" s="50">
        <v>21</v>
      </c>
      <c r="J449" s="50">
        <v>24</v>
      </c>
      <c r="K449" s="50">
        <v>57</v>
      </c>
      <c r="L449" s="53">
        <f>KotaD4_otus[[#This Row],[D4.0917]]/H$626</f>
        <v>3.7777777777777777E-4</v>
      </c>
      <c r="M449" s="53">
        <f>KotaD4_otus[[#This Row],[D4.1016]]/I$626</f>
        <v>4.6666666666666666E-4</v>
      </c>
      <c r="N449" s="53">
        <f>KotaD4_otus[[#This Row],[D4.1030]]/J$626</f>
        <v>5.3333333333333336E-4</v>
      </c>
      <c r="O449" s="53">
        <f>KotaD4_otus[[#This Row],[D4.1016]]/K$626</f>
        <v>4.6666666666666666E-4</v>
      </c>
    </row>
    <row r="450" spans="1:15" x14ac:dyDescent="0.35">
      <c r="A450" s="52">
        <v>31</v>
      </c>
      <c r="B450" s="52" t="s">
        <v>88</v>
      </c>
      <c r="C450" s="52" t="s">
        <v>114</v>
      </c>
      <c r="D450" s="52" t="s">
        <v>136</v>
      </c>
      <c r="E450" s="52" t="s">
        <v>168</v>
      </c>
      <c r="F450" s="52" t="s">
        <v>331</v>
      </c>
      <c r="G450" s="51" t="s">
        <v>1722</v>
      </c>
      <c r="H450" s="50">
        <v>130</v>
      </c>
      <c r="I450" s="50">
        <v>123</v>
      </c>
      <c r="J450" s="50">
        <v>136</v>
      </c>
      <c r="K450" s="50">
        <v>608</v>
      </c>
      <c r="L450" s="53">
        <f>KotaD4_otus[[#This Row],[D4.0917]]/H$626</f>
        <v>2.8888888888888888E-3</v>
      </c>
      <c r="M450" s="53">
        <f>KotaD4_otus[[#This Row],[D4.1016]]/I$626</f>
        <v>2.7333333333333333E-3</v>
      </c>
      <c r="N450" s="53">
        <f>KotaD4_otus[[#This Row],[D4.1030]]/J$626</f>
        <v>3.0222222222222222E-3</v>
      </c>
      <c r="O450" s="53">
        <f>KotaD4_otus[[#This Row],[D4.1016]]/K$626</f>
        <v>2.7333333333333333E-3</v>
      </c>
    </row>
    <row r="451" spans="1:15" x14ac:dyDescent="0.35">
      <c r="A451" s="52">
        <v>66</v>
      </c>
      <c r="B451" s="52" t="s">
        <v>88</v>
      </c>
      <c r="C451" s="52" t="s">
        <v>114</v>
      </c>
      <c r="D451" s="52" t="s">
        <v>136</v>
      </c>
      <c r="E451" s="52" t="s">
        <v>484</v>
      </c>
      <c r="F451" s="52" t="s">
        <v>1723</v>
      </c>
      <c r="G451" s="51" t="s">
        <v>1724</v>
      </c>
      <c r="H451" s="50">
        <v>65</v>
      </c>
      <c r="I451" s="50">
        <v>113</v>
      </c>
      <c r="J451" s="50">
        <v>103</v>
      </c>
      <c r="K451" s="50">
        <v>154</v>
      </c>
      <c r="L451" s="53">
        <f>KotaD4_otus[[#This Row],[D4.0917]]/H$626</f>
        <v>1.4444444444444444E-3</v>
      </c>
      <c r="M451" s="53">
        <f>KotaD4_otus[[#This Row],[D4.1016]]/I$626</f>
        <v>2.5111111111111111E-3</v>
      </c>
      <c r="N451" s="53">
        <f>KotaD4_otus[[#This Row],[D4.1030]]/J$626</f>
        <v>2.2888888888888889E-3</v>
      </c>
      <c r="O451" s="53">
        <f>KotaD4_otus[[#This Row],[D4.1016]]/K$626</f>
        <v>2.5111111111111111E-3</v>
      </c>
    </row>
    <row r="452" spans="1:15" x14ac:dyDescent="0.35">
      <c r="A452" s="52">
        <v>82</v>
      </c>
      <c r="B452" s="52" t="s">
        <v>133</v>
      </c>
      <c r="C452" s="52" t="s">
        <v>321</v>
      </c>
      <c r="D452" s="52" t="s">
        <v>320</v>
      </c>
      <c r="E452" s="52" t="s">
        <v>319</v>
      </c>
      <c r="F452" s="52" t="s">
        <v>318</v>
      </c>
      <c r="G452" s="51" t="s">
        <v>317</v>
      </c>
      <c r="H452" s="50">
        <v>108</v>
      </c>
      <c r="I452" s="50">
        <v>61</v>
      </c>
      <c r="J452" s="50">
        <v>89</v>
      </c>
      <c r="K452" s="50">
        <v>46</v>
      </c>
      <c r="L452" s="53">
        <f>KotaD4_otus[[#This Row],[D4.0917]]/H$626</f>
        <v>2.3999999999999998E-3</v>
      </c>
      <c r="M452" s="53">
        <f>KotaD4_otus[[#This Row],[D4.1016]]/I$626</f>
        <v>1.3555555555555556E-3</v>
      </c>
      <c r="N452" s="53">
        <f>KotaD4_otus[[#This Row],[D4.1030]]/J$626</f>
        <v>1.977777777777778E-3</v>
      </c>
      <c r="O452" s="53">
        <f>KotaD4_otus[[#This Row],[D4.1016]]/K$626</f>
        <v>1.3555555555555556E-3</v>
      </c>
    </row>
    <row r="453" spans="1:15" x14ac:dyDescent="0.35">
      <c r="A453" s="52">
        <v>561</v>
      </c>
      <c r="B453" s="52" t="s">
        <v>88</v>
      </c>
      <c r="C453" s="52" t="s">
        <v>285</v>
      </c>
      <c r="D453" s="52" t="s">
        <v>284</v>
      </c>
      <c r="E453" s="52" t="s">
        <v>283</v>
      </c>
      <c r="F453" s="52" t="s">
        <v>296</v>
      </c>
      <c r="G453" s="51" t="s">
        <v>1725</v>
      </c>
      <c r="H453" s="50">
        <v>0</v>
      </c>
      <c r="I453" s="50">
        <v>13</v>
      </c>
      <c r="J453" s="50">
        <v>8</v>
      </c>
      <c r="K453" s="50">
        <v>0</v>
      </c>
      <c r="L453" s="53">
        <f>KotaD4_otus[[#This Row],[D4.0917]]/H$626</f>
        <v>0</v>
      </c>
      <c r="M453" s="53">
        <f>KotaD4_otus[[#This Row],[D4.1016]]/I$626</f>
        <v>2.8888888888888888E-4</v>
      </c>
      <c r="N453" s="53">
        <f>KotaD4_otus[[#This Row],[D4.1030]]/J$626</f>
        <v>1.7777777777777779E-4</v>
      </c>
      <c r="O453" s="53">
        <f>KotaD4_otus[[#This Row],[D4.1016]]/K$626</f>
        <v>2.8888888888888888E-4</v>
      </c>
    </row>
    <row r="454" spans="1:15" x14ac:dyDescent="0.35">
      <c r="A454" s="52">
        <v>512</v>
      </c>
      <c r="B454" s="52" t="s">
        <v>88</v>
      </c>
      <c r="C454" s="52" t="s">
        <v>90</v>
      </c>
      <c r="D454" s="52" t="s">
        <v>316</v>
      </c>
      <c r="E454" s="52" t="s">
        <v>315</v>
      </c>
      <c r="F454" s="52" t="s">
        <v>1726</v>
      </c>
      <c r="G454" s="51" t="s">
        <v>1727</v>
      </c>
      <c r="H454" s="50">
        <v>7</v>
      </c>
      <c r="I454" s="50">
        <v>7</v>
      </c>
      <c r="J454" s="50">
        <v>2</v>
      </c>
      <c r="K454" s="50">
        <v>1</v>
      </c>
      <c r="L454" s="53">
        <f>KotaD4_otus[[#This Row],[D4.0917]]/H$626</f>
        <v>1.5555555555555556E-4</v>
      </c>
      <c r="M454" s="53">
        <f>KotaD4_otus[[#This Row],[D4.1016]]/I$626</f>
        <v>1.5555555555555556E-4</v>
      </c>
      <c r="N454" s="53">
        <f>KotaD4_otus[[#This Row],[D4.1030]]/J$626</f>
        <v>4.4444444444444447E-5</v>
      </c>
      <c r="O454" s="53">
        <f>KotaD4_otus[[#This Row],[D4.1016]]/K$626</f>
        <v>1.5555555555555556E-4</v>
      </c>
    </row>
    <row r="455" spans="1:15" x14ac:dyDescent="0.35">
      <c r="A455" s="52">
        <v>316</v>
      </c>
      <c r="B455" s="52" t="s">
        <v>88</v>
      </c>
      <c r="C455" s="52" t="s">
        <v>219</v>
      </c>
      <c r="D455" s="52" t="s">
        <v>218</v>
      </c>
      <c r="E455" s="52" t="s">
        <v>1728</v>
      </c>
      <c r="F455" s="52" t="s">
        <v>1729</v>
      </c>
      <c r="G455" s="51" t="s">
        <v>1730</v>
      </c>
      <c r="H455" s="50">
        <v>0</v>
      </c>
      <c r="I455" s="50">
        <v>20</v>
      </c>
      <c r="J455" s="50">
        <v>9</v>
      </c>
      <c r="K455" s="50">
        <v>7</v>
      </c>
      <c r="L455" s="53">
        <f>KotaD4_otus[[#This Row],[D4.0917]]/H$626</f>
        <v>0</v>
      </c>
      <c r="M455" s="53">
        <f>KotaD4_otus[[#This Row],[D4.1016]]/I$626</f>
        <v>4.4444444444444447E-4</v>
      </c>
      <c r="N455" s="53">
        <f>KotaD4_otus[[#This Row],[D4.1030]]/J$626</f>
        <v>2.0000000000000001E-4</v>
      </c>
      <c r="O455" s="53">
        <f>KotaD4_otus[[#This Row],[D4.1016]]/K$626</f>
        <v>4.4444444444444447E-4</v>
      </c>
    </row>
    <row r="456" spans="1:15" x14ac:dyDescent="0.35">
      <c r="A456" s="52">
        <v>546</v>
      </c>
      <c r="B456" s="52" t="s">
        <v>88</v>
      </c>
      <c r="C456" s="52" t="s">
        <v>97</v>
      </c>
      <c r="D456" s="52" t="s">
        <v>336</v>
      </c>
      <c r="E456" s="52" t="s">
        <v>345</v>
      </c>
      <c r="F456" s="52" t="s">
        <v>344</v>
      </c>
      <c r="G456" s="51" t="s">
        <v>1731</v>
      </c>
      <c r="H456" s="50">
        <v>8</v>
      </c>
      <c r="I456" s="50">
        <v>10</v>
      </c>
      <c r="J456" s="50">
        <v>6</v>
      </c>
      <c r="K456" s="50">
        <v>3</v>
      </c>
      <c r="L456" s="53">
        <f>KotaD4_otus[[#This Row],[D4.0917]]/H$626</f>
        <v>1.7777777777777779E-4</v>
      </c>
      <c r="M456" s="53">
        <f>KotaD4_otus[[#This Row],[D4.1016]]/I$626</f>
        <v>2.2222222222222223E-4</v>
      </c>
      <c r="N456" s="53">
        <f>KotaD4_otus[[#This Row],[D4.1030]]/J$626</f>
        <v>1.3333333333333334E-4</v>
      </c>
      <c r="O456" s="53">
        <f>KotaD4_otus[[#This Row],[D4.1016]]/K$626</f>
        <v>2.2222222222222223E-4</v>
      </c>
    </row>
    <row r="457" spans="1:15" x14ac:dyDescent="0.35">
      <c r="A457" s="52">
        <v>283</v>
      </c>
      <c r="B457" s="52" t="s">
        <v>88</v>
      </c>
      <c r="C457" s="52" t="s">
        <v>114</v>
      </c>
      <c r="D457" s="52" t="s">
        <v>136</v>
      </c>
      <c r="E457" s="52" t="s">
        <v>155</v>
      </c>
      <c r="F457" s="52" t="s">
        <v>1732</v>
      </c>
      <c r="G457" s="51" t="s">
        <v>1733</v>
      </c>
      <c r="H457" s="50">
        <v>3</v>
      </c>
      <c r="I457" s="50">
        <v>9</v>
      </c>
      <c r="J457" s="50">
        <v>5</v>
      </c>
      <c r="K457" s="50">
        <v>51</v>
      </c>
      <c r="L457" s="53">
        <f>KotaD4_otus[[#This Row],[D4.0917]]/H$626</f>
        <v>6.666666666666667E-5</v>
      </c>
      <c r="M457" s="53">
        <f>KotaD4_otus[[#This Row],[D4.1016]]/I$626</f>
        <v>2.0000000000000001E-4</v>
      </c>
      <c r="N457" s="53">
        <f>KotaD4_otus[[#This Row],[D4.1030]]/J$626</f>
        <v>1.1111111111111112E-4</v>
      </c>
      <c r="O457" s="53">
        <f>KotaD4_otus[[#This Row],[D4.1016]]/K$626</f>
        <v>2.0000000000000001E-4</v>
      </c>
    </row>
    <row r="458" spans="1:15" x14ac:dyDescent="0.35">
      <c r="A458" s="52">
        <v>181</v>
      </c>
      <c r="B458" s="52" t="s">
        <v>88</v>
      </c>
      <c r="C458" s="52" t="s">
        <v>90</v>
      </c>
      <c r="D458" s="52" t="s">
        <v>316</v>
      </c>
      <c r="E458" s="52" t="s">
        <v>315</v>
      </c>
      <c r="F458" s="52" t="s">
        <v>314</v>
      </c>
      <c r="G458" s="51" t="s">
        <v>1734</v>
      </c>
      <c r="H458" s="50">
        <v>15</v>
      </c>
      <c r="I458" s="50">
        <v>21</v>
      </c>
      <c r="J458" s="50">
        <v>22</v>
      </c>
      <c r="K458" s="50">
        <v>48</v>
      </c>
      <c r="L458" s="53">
        <f>KotaD4_otus[[#This Row],[D4.0917]]/H$626</f>
        <v>3.3333333333333332E-4</v>
      </c>
      <c r="M458" s="53">
        <f>KotaD4_otus[[#This Row],[D4.1016]]/I$626</f>
        <v>4.6666666666666666E-4</v>
      </c>
      <c r="N458" s="53">
        <f>KotaD4_otus[[#This Row],[D4.1030]]/J$626</f>
        <v>4.8888888888888886E-4</v>
      </c>
      <c r="O458" s="53">
        <f>KotaD4_otus[[#This Row],[D4.1016]]/K$626</f>
        <v>4.6666666666666666E-4</v>
      </c>
    </row>
    <row r="459" spans="1:15" x14ac:dyDescent="0.35">
      <c r="A459" s="52">
        <v>495</v>
      </c>
      <c r="B459" s="52" t="s">
        <v>88</v>
      </c>
      <c r="C459" s="52" t="s">
        <v>114</v>
      </c>
      <c r="D459" s="52" t="s">
        <v>136</v>
      </c>
      <c r="E459" s="52" t="s">
        <v>1735</v>
      </c>
      <c r="F459" s="52" t="s">
        <v>1736</v>
      </c>
      <c r="G459" s="51" t="s">
        <v>1737</v>
      </c>
      <c r="H459" s="50">
        <v>5</v>
      </c>
      <c r="I459" s="50">
        <v>9</v>
      </c>
      <c r="J459" s="50">
        <v>6</v>
      </c>
      <c r="K459" s="50">
        <v>6</v>
      </c>
      <c r="L459" s="53">
        <f>KotaD4_otus[[#This Row],[D4.0917]]/H$626</f>
        <v>1.1111111111111112E-4</v>
      </c>
      <c r="M459" s="53">
        <f>KotaD4_otus[[#This Row],[D4.1016]]/I$626</f>
        <v>2.0000000000000001E-4</v>
      </c>
      <c r="N459" s="53">
        <f>KotaD4_otus[[#This Row],[D4.1030]]/J$626</f>
        <v>1.3333333333333334E-4</v>
      </c>
      <c r="O459" s="53">
        <f>KotaD4_otus[[#This Row],[D4.1016]]/K$626</f>
        <v>2.0000000000000001E-4</v>
      </c>
    </row>
    <row r="460" spans="1:15" x14ac:dyDescent="0.35">
      <c r="A460" s="52">
        <v>479</v>
      </c>
      <c r="B460" s="52" t="s">
        <v>88</v>
      </c>
      <c r="C460" s="52" t="s">
        <v>415</v>
      </c>
      <c r="D460" s="52" t="s">
        <v>414</v>
      </c>
      <c r="E460" s="52" t="s">
        <v>413</v>
      </c>
      <c r="F460" s="52" t="s">
        <v>1738</v>
      </c>
      <c r="G460" s="51" t="s">
        <v>1739</v>
      </c>
      <c r="H460" s="50">
        <v>23</v>
      </c>
      <c r="I460" s="50">
        <v>0</v>
      </c>
      <c r="J460" s="50">
        <v>0</v>
      </c>
      <c r="K460" s="50">
        <v>0</v>
      </c>
      <c r="L460" s="53">
        <f>KotaD4_otus[[#This Row],[D4.0917]]/H$626</f>
        <v>5.1111111111111116E-4</v>
      </c>
      <c r="M460" s="53">
        <f>KotaD4_otus[[#This Row],[D4.1016]]/I$626</f>
        <v>0</v>
      </c>
      <c r="N460" s="53">
        <f>KotaD4_otus[[#This Row],[D4.1030]]/J$626</f>
        <v>0</v>
      </c>
      <c r="O460" s="53">
        <f>KotaD4_otus[[#This Row],[D4.1016]]/K$626</f>
        <v>0</v>
      </c>
    </row>
    <row r="461" spans="1:15" x14ac:dyDescent="0.35">
      <c r="A461" s="52">
        <v>282</v>
      </c>
      <c r="B461" s="52" t="s">
        <v>88</v>
      </c>
      <c r="C461" s="52" t="s">
        <v>97</v>
      </c>
      <c r="D461" s="52" t="s">
        <v>261</v>
      </c>
      <c r="E461" s="52" t="s">
        <v>260</v>
      </c>
      <c r="F461" s="52" t="s">
        <v>263</v>
      </c>
      <c r="G461" s="51" t="s">
        <v>304</v>
      </c>
      <c r="H461" s="50">
        <v>41</v>
      </c>
      <c r="I461" s="50">
        <v>36</v>
      </c>
      <c r="J461" s="50">
        <v>19</v>
      </c>
      <c r="K461" s="50">
        <v>19</v>
      </c>
      <c r="L461" s="53">
        <f>KotaD4_otus[[#This Row],[D4.0917]]/H$626</f>
        <v>9.1111111111111113E-4</v>
      </c>
      <c r="M461" s="53">
        <f>KotaD4_otus[[#This Row],[D4.1016]]/I$626</f>
        <v>8.0000000000000004E-4</v>
      </c>
      <c r="N461" s="53">
        <f>KotaD4_otus[[#This Row],[D4.1030]]/J$626</f>
        <v>4.2222222222222222E-4</v>
      </c>
      <c r="O461" s="53">
        <f>KotaD4_otus[[#This Row],[D4.1016]]/K$626</f>
        <v>8.0000000000000004E-4</v>
      </c>
    </row>
    <row r="462" spans="1:15" x14ac:dyDescent="0.35">
      <c r="A462" s="52">
        <v>471</v>
      </c>
      <c r="B462" s="52" t="s">
        <v>88</v>
      </c>
      <c r="C462" s="52" t="s">
        <v>1554</v>
      </c>
      <c r="D462" s="52" t="s">
        <v>1555</v>
      </c>
      <c r="E462" s="52" t="s">
        <v>1556</v>
      </c>
      <c r="F462" s="52" t="s">
        <v>1557</v>
      </c>
      <c r="G462" s="51" t="s">
        <v>1740</v>
      </c>
      <c r="H462" s="50">
        <v>0</v>
      </c>
      <c r="I462" s="50">
        <v>10</v>
      </c>
      <c r="J462" s="50">
        <v>3</v>
      </c>
      <c r="K462" s="50">
        <v>4</v>
      </c>
      <c r="L462" s="53">
        <f>KotaD4_otus[[#This Row],[D4.0917]]/H$626</f>
        <v>0</v>
      </c>
      <c r="M462" s="53">
        <f>KotaD4_otus[[#This Row],[D4.1016]]/I$626</f>
        <v>2.2222222222222223E-4</v>
      </c>
      <c r="N462" s="53">
        <f>KotaD4_otus[[#This Row],[D4.1030]]/J$626</f>
        <v>6.666666666666667E-5</v>
      </c>
      <c r="O462" s="53">
        <f>KotaD4_otus[[#This Row],[D4.1016]]/K$626</f>
        <v>2.2222222222222223E-4</v>
      </c>
    </row>
    <row r="463" spans="1:15" x14ac:dyDescent="0.35">
      <c r="A463" s="52">
        <v>531</v>
      </c>
      <c r="B463" s="52" t="s">
        <v>88</v>
      </c>
      <c r="C463" s="52" t="s">
        <v>285</v>
      </c>
      <c r="D463" s="52" t="s">
        <v>284</v>
      </c>
      <c r="E463" s="52" t="s">
        <v>283</v>
      </c>
      <c r="F463" s="52" t="s">
        <v>1741</v>
      </c>
      <c r="G463" s="51" t="s">
        <v>1742</v>
      </c>
      <c r="H463" s="50">
        <v>9</v>
      </c>
      <c r="I463" s="50">
        <v>3</v>
      </c>
      <c r="J463" s="50">
        <v>7</v>
      </c>
      <c r="K463" s="50">
        <v>2</v>
      </c>
      <c r="L463" s="53">
        <f>KotaD4_otus[[#This Row],[D4.0917]]/H$626</f>
        <v>2.0000000000000001E-4</v>
      </c>
      <c r="M463" s="53">
        <f>KotaD4_otus[[#This Row],[D4.1016]]/I$626</f>
        <v>6.666666666666667E-5</v>
      </c>
      <c r="N463" s="53">
        <f>KotaD4_otus[[#This Row],[D4.1030]]/J$626</f>
        <v>1.5555555555555556E-4</v>
      </c>
      <c r="O463" s="53">
        <f>KotaD4_otus[[#This Row],[D4.1016]]/K$626</f>
        <v>6.666666666666667E-5</v>
      </c>
    </row>
    <row r="464" spans="1:15" x14ac:dyDescent="0.35">
      <c r="A464" s="52">
        <v>441</v>
      </c>
      <c r="B464" s="52" t="s">
        <v>88</v>
      </c>
      <c r="C464" s="52" t="s">
        <v>285</v>
      </c>
      <c r="D464" s="52" t="s">
        <v>284</v>
      </c>
      <c r="E464" s="52" t="s">
        <v>283</v>
      </c>
      <c r="F464" s="52" t="s">
        <v>1492</v>
      </c>
      <c r="G464" s="51" t="s">
        <v>1743</v>
      </c>
      <c r="H464" s="50">
        <v>0</v>
      </c>
      <c r="I464" s="50">
        <v>1</v>
      </c>
      <c r="J464" s="50">
        <v>10</v>
      </c>
      <c r="K464" s="50">
        <v>10</v>
      </c>
      <c r="L464" s="53">
        <f>KotaD4_otus[[#This Row],[D4.0917]]/H$626</f>
        <v>0</v>
      </c>
      <c r="M464" s="53">
        <f>KotaD4_otus[[#This Row],[D4.1016]]/I$626</f>
        <v>2.2222222222222223E-5</v>
      </c>
      <c r="N464" s="53">
        <f>KotaD4_otus[[#This Row],[D4.1030]]/J$626</f>
        <v>2.2222222222222223E-4</v>
      </c>
      <c r="O464" s="53">
        <f>KotaD4_otus[[#This Row],[D4.1016]]/K$626</f>
        <v>2.2222222222222223E-5</v>
      </c>
    </row>
    <row r="465" spans="1:15" x14ac:dyDescent="0.35">
      <c r="A465" s="52">
        <v>568</v>
      </c>
      <c r="B465" s="52" t="s">
        <v>88</v>
      </c>
      <c r="C465" s="52" t="s">
        <v>268</v>
      </c>
      <c r="D465" s="52" t="s">
        <v>267</v>
      </c>
      <c r="E465" s="52" t="s">
        <v>266</v>
      </c>
      <c r="F465" s="52" t="s">
        <v>265</v>
      </c>
      <c r="G465" s="51" t="s">
        <v>1744</v>
      </c>
      <c r="H465" s="50">
        <v>8</v>
      </c>
      <c r="I465" s="50">
        <v>15</v>
      </c>
      <c r="J465" s="50">
        <v>18</v>
      </c>
      <c r="K465" s="50">
        <v>5</v>
      </c>
      <c r="L465" s="53">
        <f>KotaD4_otus[[#This Row],[D4.0917]]/H$626</f>
        <v>1.7777777777777779E-4</v>
      </c>
      <c r="M465" s="53">
        <f>KotaD4_otus[[#This Row],[D4.1016]]/I$626</f>
        <v>3.3333333333333332E-4</v>
      </c>
      <c r="N465" s="53">
        <f>KotaD4_otus[[#This Row],[D4.1030]]/J$626</f>
        <v>4.0000000000000002E-4</v>
      </c>
      <c r="O465" s="53">
        <f>KotaD4_otus[[#This Row],[D4.1016]]/K$626</f>
        <v>3.3333333333333332E-4</v>
      </c>
    </row>
    <row r="466" spans="1:15" x14ac:dyDescent="0.35">
      <c r="A466" s="52">
        <v>192</v>
      </c>
      <c r="B466" s="52" t="s">
        <v>88</v>
      </c>
      <c r="C466" s="52" t="s">
        <v>303</v>
      </c>
      <c r="D466" s="52" t="s">
        <v>302</v>
      </c>
      <c r="E466" s="52" t="s">
        <v>301</v>
      </c>
      <c r="F466" s="52" t="s">
        <v>300</v>
      </c>
      <c r="G466" s="51" t="s">
        <v>299</v>
      </c>
      <c r="H466" s="50">
        <v>13</v>
      </c>
      <c r="I466" s="50">
        <v>33</v>
      </c>
      <c r="J466" s="50">
        <v>28</v>
      </c>
      <c r="K466" s="50">
        <v>29</v>
      </c>
      <c r="L466" s="53">
        <f>KotaD4_otus[[#This Row],[D4.0917]]/H$626</f>
        <v>2.8888888888888888E-4</v>
      </c>
      <c r="M466" s="53">
        <f>KotaD4_otus[[#This Row],[D4.1016]]/I$626</f>
        <v>7.3333333333333334E-4</v>
      </c>
      <c r="N466" s="53">
        <f>KotaD4_otus[[#This Row],[D4.1030]]/J$626</f>
        <v>6.2222222222222225E-4</v>
      </c>
      <c r="O466" s="53">
        <f>KotaD4_otus[[#This Row],[D4.1016]]/K$626</f>
        <v>7.3333333333333334E-4</v>
      </c>
    </row>
    <row r="467" spans="1:15" x14ac:dyDescent="0.35">
      <c r="A467" s="52">
        <v>406</v>
      </c>
      <c r="B467" s="52" t="s">
        <v>88</v>
      </c>
      <c r="C467" s="52" t="s">
        <v>114</v>
      </c>
      <c r="D467" s="52" t="s">
        <v>136</v>
      </c>
      <c r="E467" s="52" t="s">
        <v>1745</v>
      </c>
      <c r="F467" s="52" t="s">
        <v>1746</v>
      </c>
      <c r="G467" s="51" t="s">
        <v>1747</v>
      </c>
      <c r="H467" s="50">
        <v>9</v>
      </c>
      <c r="I467" s="50">
        <v>5</v>
      </c>
      <c r="J467" s="50">
        <v>13</v>
      </c>
      <c r="K467" s="50">
        <v>3</v>
      </c>
      <c r="L467" s="53">
        <f>KotaD4_otus[[#This Row],[D4.0917]]/H$626</f>
        <v>2.0000000000000001E-4</v>
      </c>
      <c r="M467" s="53">
        <f>KotaD4_otus[[#This Row],[D4.1016]]/I$626</f>
        <v>1.1111111111111112E-4</v>
      </c>
      <c r="N467" s="53">
        <f>KotaD4_otus[[#This Row],[D4.1030]]/J$626</f>
        <v>2.8888888888888888E-4</v>
      </c>
      <c r="O467" s="53">
        <f>KotaD4_otus[[#This Row],[D4.1016]]/K$626</f>
        <v>1.1111111111111112E-4</v>
      </c>
    </row>
    <row r="468" spans="1:15" x14ac:dyDescent="0.35">
      <c r="A468" s="52">
        <v>182</v>
      </c>
      <c r="B468" s="52" t="s">
        <v>88</v>
      </c>
      <c r="C468" s="52" t="s">
        <v>285</v>
      </c>
      <c r="D468" s="52" t="s">
        <v>284</v>
      </c>
      <c r="E468" s="52" t="s">
        <v>283</v>
      </c>
      <c r="F468" s="52" t="s">
        <v>296</v>
      </c>
      <c r="G468" s="51" t="s">
        <v>1748</v>
      </c>
      <c r="H468" s="50">
        <v>2</v>
      </c>
      <c r="I468" s="50">
        <v>119</v>
      </c>
      <c r="J468" s="50">
        <v>11</v>
      </c>
      <c r="K468" s="50">
        <v>0</v>
      </c>
      <c r="L468" s="53">
        <f>KotaD4_otus[[#This Row],[D4.0917]]/H$626</f>
        <v>4.4444444444444447E-5</v>
      </c>
      <c r="M468" s="53">
        <f>KotaD4_otus[[#This Row],[D4.1016]]/I$626</f>
        <v>2.6444444444444445E-3</v>
      </c>
      <c r="N468" s="53">
        <f>KotaD4_otus[[#This Row],[D4.1030]]/J$626</f>
        <v>2.4444444444444443E-4</v>
      </c>
      <c r="O468" s="53">
        <f>KotaD4_otus[[#This Row],[D4.1016]]/K$626</f>
        <v>2.6444444444444445E-3</v>
      </c>
    </row>
    <row r="469" spans="1:15" x14ac:dyDescent="0.35">
      <c r="A469" s="52">
        <v>34</v>
      </c>
      <c r="B469" s="52" t="s">
        <v>88</v>
      </c>
      <c r="C469" s="52" t="s">
        <v>114</v>
      </c>
      <c r="D469" s="52" t="s">
        <v>136</v>
      </c>
      <c r="E469" s="52" t="s">
        <v>481</v>
      </c>
      <c r="F469" s="52" t="s">
        <v>1749</v>
      </c>
      <c r="G469" s="51" t="s">
        <v>1750</v>
      </c>
      <c r="H469" s="50">
        <v>396</v>
      </c>
      <c r="I469" s="50">
        <v>231</v>
      </c>
      <c r="J469" s="50">
        <v>107</v>
      </c>
      <c r="K469" s="50">
        <v>157</v>
      </c>
      <c r="L469" s="53">
        <f>KotaD4_otus[[#This Row],[D4.0917]]/H$626</f>
        <v>8.8000000000000005E-3</v>
      </c>
      <c r="M469" s="53">
        <f>KotaD4_otus[[#This Row],[D4.1016]]/I$626</f>
        <v>5.1333333333333335E-3</v>
      </c>
      <c r="N469" s="53">
        <f>KotaD4_otus[[#This Row],[D4.1030]]/J$626</f>
        <v>2.3777777777777777E-3</v>
      </c>
      <c r="O469" s="53">
        <f>KotaD4_otus[[#This Row],[D4.1016]]/K$626</f>
        <v>5.1333333333333335E-3</v>
      </c>
    </row>
    <row r="470" spans="1:15" x14ac:dyDescent="0.35">
      <c r="A470" s="52">
        <v>14</v>
      </c>
      <c r="B470" s="52" t="s">
        <v>88</v>
      </c>
      <c r="C470" s="52" t="s">
        <v>290</v>
      </c>
      <c r="D470" s="52" t="s">
        <v>289</v>
      </c>
      <c r="E470" s="52" t="s">
        <v>288</v>
      </c>
      <c r="F470" s="52" t="s">
        <v>287</v>
      </c>
      <c r="G470" s="51" t="s">
        <v>1751</v>
      </c>
      <c r="H470" s="50">
        <v>1160</v>
      </c>
      <c r="I470" s="50">
        <v>434</v>
      </c>
      <c r="J470" s="50">
        <v>287</v>
      </c>
      <c r="K470" s="50">
        <v>176</v>
      </c>
      <c r="L470" s="53">
        <f>KotaD4_otus[[#This Row],[D4.0917]]/H$626</f>
        <v>2.5777777777777778E-2</v>
      </c>
      <c r="M470" s="53">
        <f>KotaD4_otus[[#This Row],[D4.1016]]/I$626</f>
        <v>9.6444444444444451E-3</v>
      </c>
      <c r="N470" s="53">
        <f>KotaD4_otus[[#This Row],[D4.1030]]/J$626</f>
        <v>6.3777777777777774E-3</v>
      </c>
      <c r="O470" s="53">
        <f>KotaD4_otus[[#This Row],[D4.1016]]/K$626</f>
        <v>9.6444444444444451E-3</v>
      </c>
    </row>
    <row r="471" spans="1:15" x14ac:dyDescent="0.35">
      <c r="A471" s="52">
        <v>6</v>
      </c>
      <c r="B471" s="52" t="s">
        <v>88</v>
      </c>
      <c r="C471" s="52" t="s">
        <v>114</v>
      </c>
      <c r="D471" s="52" t="s">
        <v>136</v>
      </c>
      <c r="E471" s="52" t="s">
        <v>294</v>
      </c>
      <c r="F471" s="52" t="s">
        <v>293</v>
      </c>
      <c r="G471" s="51" t="s">
        <v>292</v>
      </c>
      <c r="H471" s="50">
        <v>2453</v>
      </c>
      <c r="I471" s="50">
        <v>1882</v>
      </c>
      <c r="J471" s="50">
        <v>940</v>
      </c>
      <c r="K471" s="50">
        <v>865</v>
      </c>
      <c r="L471" s="53">
        <f>KotaD4_otus[[#This Row],[D4.0917]]/H$626</f>
        <v>5.4511111111111114E-2</v>
      </c>
      <c r="M471" s="53">
        <f>KotaD4_otus[[#This Row],[D4.1016]]/I$626</f>
        <v>4.1822222222222219E-2</v>
      </c>
      <c r="N471" s="53">
        <f>KotaD4_otus[[#This Row],[D4.1030]]/J$626</f>
        <v>2.0888888888888887E-2</v>
      </c>
      <c r="O471" s="53">
        <f>KotaD4_otus[[#This Row],[D4.1016]]/K$626</f>
        <v>4.1822222222222219E-2</v>
      </c>
    </row>
    <row r="472" spans="1:15" x14ac:dyDescent="0.35">
      <c r="A472" s="52">
        <v>33</v>
      </c>
      <c r="B472" s="52" t="s">
        <v>88</v>
      </c>
      <c r="C472" s="52" t="s">
        <v>290</v>
      </c>
      <c r="D472" s="52" t="s">
        <v>289</v>
      </c>
      <c r="E472" s="52" t="s">
        <v>288</v>
      </c>
      <c r="F472" s="52" t="s">
        <v>287</v>
      </c>
      <c r="G472" s="51" t="s">
        <v>286</v>
      </c>
      <c r="H472" s="50">
        <v>169</v>
      </c>
      <c r="I472" s="50">
        <v>338</v>
      </c>
      <c r="J472" s="50">
        <v>285</v>
      </c>
      <c r="K472" s="50">
        <v>165</v>
      </c>
      <c r="L472" s="53">
        <f>KotaD4_otus[[#This Row],[D4.0917]]/H$626</f>
        <v>3.7555555555555554E-3</v>
      </c>
      <c r="M472" s="53">
        <f>KotaD4_otus[[#This Row],[D4.1016]]/I$626</f>
        <v>7.5111111111111108E-3</v>
      </c>
      <c r="N472" s="53">
        <f>KotaD4_otus[[#This Row],[D4.1030]]/J$626</f>
        <v>6.3333333333333332E-3</v>
      </c>
      <c r="O472" s="53">
        <f>KotaD4_otus[[#This Row],[D4.1016]]/K$626</f>
        <v>7.5111111111111108E-3</v>
      </c>
    </row>
    <row r="473" spans="1:15" x14ac:dyDescent="0.35">
      <c r="A473" s="52">
        <v>247</v>
      </c>
      <c r="B473" s="52" t="s">
        <v>88</v>
      </c>
      <c r="C473" s="52" t="s">
        <v>114</v>
      </c>
      <c r="D473" s="52" t="s">
        <v>136</v>
      </c>
      <c r="E473" s="52" t="s">
        <v>342</v>
      </c>
      <c r="F473" s="52" t="s">
        <v>1752</v>
      </c>
      <c r="G473" s="51" t="s">
        <v>281</v>
      </c>
      <c r="H473" s="50">
        <v>6</v>
      </c>
      <c r="I473" s="50">
        <v>37</v>
      </c>
      <c r="J473" s="50">
        <v>15</v>
      </c>
      <c r="K473" s="50">
        <v>10</v>
      </c>
      <c r="L473" s="53">
        <f>KotaD4_otus[[#This Row],[D4.0917]]/H$626</f>
        <v>1.3333333333333334E-4</v>
      </c>
      <c r="M473" s="53">
        <f>KotaD4_otus[[#This Row],[D4.1016]]/I$626</f>
        <v>8.2222222222222223E-4</v>
      </c>
      <c r="N473" s="53">
        <f>KotaD4_otus[[#This Row],[D4.1030]]/J$626</f>
        <v>3.3333333333333332E-4</v>
      </c>
      <c r="O473" s="53">
        <f>KotaD4_otus[[#This Row],[D4.1016]]/K$626</f>
        <v>8.2222222222222223E-4</v>
      </c>
    </row>
    <row r="474" spans="1:15" x14ac:dyDescent="0.35">
      <c r="A474" s="52">
        <v>265</v>
      </c>
      <c r="B474" s="52" t="s">
        <v>88</v>
      </c>
      <c r="C474" s="52" t="s">
        <v>97</v>
      </c>
      <c r="D474" s="52" t="s">
        <v>96</v>
      </c>
      <c r="E474" s="52" t="s">
        <v>280</v>
      </c>
      <c r="F474" s="52" t="s">
        <v>279</v>
      </c>
      <c r="G474" s="51" t="s">
        <v>278</v>
      </c>
      <c r="H474" s="50">
        <v>3</v>
      </c>
      <c r="I474" s="50">
        <v>23</v>
      </c>
      <c r="J474" s="50">
        <v>23</v>
      </c>
      <c r="K474" s="50">
        <v>37</v>
      </c>
      <c r="L474" s="53">
        <f>KotaD4_otus[[#This Row],[D4.0917]]/H$626</f>
        <v>6.666666666666667E-5</v>
      </c>
      <c r="M474" s="53">
        <f>KotaD4_otus[[#This Row],[D4.1016]]/I$626</f>
        <v>5.1111111111111116E-4</v>
      </c>
      <c r="N474" s="53">
        <f>KotaD4_otus[[#This Row],[D4.1030]]/J$626</f>
        <v>5.1111111111111116E-4</v>
      </c>
      <c r="O474" s="53">
        <f>KotaD4_otus[[#This Row],[D4.1016]]/K$626</f>
        <v>5.1111111111111116E-4</v>
      </c>
    </row>
    <row r="475" spans="1:15" x14ac:dyDescent="0.35">
      <c r="A475" s="52">
        <v>3</v>
      </c>
      <c r="B475" s="52" t="s">
        <v>88</v>
      </c>
      <c r="C475" s="52" t="s">
        <v>114</v>
      </c>
      <c r="D475" s="52" t="s">
        <v>136</v>
      </c>
      <c r="E475" s="52" t="s">
        <v>193</v>
      </c>
      <c r="F475" s="52" t="s">
        <v>277</v>
      </c>
      <c r="G475" s="51" t="s">
        <v>264</v>
      </c>
      <c r="H475" s="50">
        <v>3050</v>
      </c>
      <c r="I475" s="50">
        <v>3261</v>
      </c>
      <c r="J475" s="50">
        <v>3558</v>
      </c>
      <c r="K475" s="50">
        <v>2992</v>
      </c>
      <c r="L475" s="53">
        <f>KotaD4_otus[[#This Row],[D4.0917]]/H$626</f>
        <v>6.7777777777777784E-2</v>
      </c>
      <c r="M475" s="53">
        <f>KotaD4_otus[[#This Row],[D4.1016]]/I$626</f>
        <v>7.2466666666666665E-2</v>
      </c>
      <c r="N475" s="53">
        <f>KotaD4_otus[[#This Row],[D4.1030]]/J$626</f>
        <v>7.906666666666666E-2</v>
      </c>
      <c r="O475" s="53">
        <f>KotaD4_otus[[#This Row],[D4.1016]]/K$626</f>
        <v>7.2466666666666665E-2</v>
      </c>
    </row>
    <row r="476" spans="1:15" x14ac:dyDescent="0.35">
      <c r="A476" s="52">
        <v>18</v>
      </c>
      <c r="B476" s="52" t="s">
        <v>88</v>
      </c>
      <c r="C476" s="52" t="s">
        <v>276</v>
      </c>
      <c r="D476" s="52" t="s">
        <v>275</v>
      </c>
      <c r="E476" s="52" t="s">
        <v>274</v>
      </c>
      <c r="F476" s="52" t="s">
        <v>273</v>
      </c>
      <c r="G476" s="51" t="s">
        <v>264</v>
      </c>
      <c r="H476" s="50">
        <v>22</v>
      </c>
      <c r="I476" s="50">
        <v>298</v>
      </c>
      <c r="J476" s="50">
        <v>431</v>
      </c>
      <c r="K476" s="50">
        <v>854</v>
      </c>
      <c r="L476" s="53">
        <f>KotaD4_otus[[#This Row],[D4.0917]]/H$626</f>
        <v>4.8888888888888886E-4</v>
      </c>
      <c r="M476" s="53">
        <f>KotaD4_otus[[#This Row],[D4.1016]]/I$626</f>
        <v>6.6222222222222221E-3</v>
      </c>
      <c r="N476" s="53">
        <f>KotaD4_otus[[#This Row],[D4.1030]]/J$626</f>
        <v>9.5777777777777771E-3</v>
      </c>
      <c r="O476" s="53">
        <f>KotaD4_otus[[#This Row],[D4.1016]]/K$626</f>
        <v>6.6222222222222221E-3</v>
      </c>
    </row>
    <row r="477" spans="1:15" x14ac:dyDescent="0.35">
      <c r="A477" s="52">
        <v>11</v>
      </c>
      <c r="B477" s="52" t="s">
        <v>88</v>
      </c>
      <c r="C477" s="52" t="s">
        <v>268</v>
      </c>
      <c r="D477" s="52" t="s">
        <v>267</v>
      </c>
      <c r="E477" s="52" t="s">
        <v>266</v>
      </c>
      <c r="F477" s="52" t="s">
        <v>265</v>
      </c>
      <c r="G477" s="51" t="s">
        <v>264</v>
      </c>
      <c r="H477" s="50">
        <v>664</v>
      </c>
      <c r="I477" s="50">
        <v>1165</v>
      </c>
      <c r="J477" s="50">
        <v>934</v>
      </c>
      <c r="K477" s="50">
        <v>624</v>
      </c>
      <c r="L477" s="53">
        <f>KotaD4_otus[[#This Row],[D4.0917]]/H$626</f>
        <v>1.4755555555555555E-2</v>
      </c>
      <c r="M477" s="53">
        <f>KotaD4_otus[[#This Row],[D4.1016]]/I$626</f>
        <v>2.5888888888888888E-2</v>
      </c>
      <c r="N477" s="53">
        <f>KotaD4_otus[[#This Row],[D4.1030]]/J$626</f>
        <v>2.0755555555555555E-2</v>
      </c>
      <c r="O477" s="53">
        <f>KotaD4_otus[[#This Row],[D4.1016]]/K$626</f>
        <v>2.5888888888888888E-2</v>
      </c>
    </row>
    <row r="478" spans="1:15" x14ac:dyDescent="0.35">
      <c r="A478" s="52">
        <v>24</v>
      </c>
      <c r="B478" s="52" t="s">
        <v>88</v>
      </c>
      <c r="C478" s="52" t="s">
        <v>268</v>
      </c>
      <c r="D478" s="52" t="s">
        <v>267</v>
      </c>
      <c r="E478" s="52" t="s">
        <v>266</v>
      </c>
      <c r="F478" s="52" t="s">
        <v>265</v>
      </c>
      <c r="G478" s="51" t="s">
        <v>264</v>
      </c>
      <c r="H478" s="50">
        <v>267</v>
      </c>
      <c r="I478" s="50">
        <v>293</v>
      </c>
      <c r="J478" s="50">
        <v>342</v>
      </c>
      <c r="K478" s="50">
        <v>357</v>
      </c>
      <c r="L478" s="53">
        <f>KotaD4_otus[[#This Row],[D4.0917]]/H$626</f>
        <v>5.933333333333333E-3</v>
      </c>
      <c r="M478" s="53">
        <f>KotaD4_otus[[#This Row],[D4.1016]]/I$626</f>
        <v>6.5111111111111107E-3</v>
      </c>
      <c r="N478" s="53">
        <f>KotaD4_otus[[#This Row],[D4.1030]]/J$626</f>
        <v>7.6E-3</v>
      </c>
      <c r="O478" s="53">
        <f>KotaD4_otus[[#This Row],[D4.1016]]/K$626</f>
        <v>6.5111111111111107E-3</v>
      </c>
    </row>
    <row r="479" spans="1:15" x14ac:dyDescent="0.35">
      <c r="A479" s="52">
        <v>20</v>
      </c>
      <c r="B479" s="52" t="s">
        <v>88</v>
      </c>
      <c r="C479" s="52" t="s">
        <v>268</v>
      </c>
      <c r="D479" s="52" t="s">
        <v>267</v>
      </c>
      <c r="E479" s="52" t="s">
        <v>266</v>
      </c>
      <c r="F479" s="52" t="s">
        <v>265</v>
      </c>
      <c r="G479" s="51" t="s">
        <v>264</v>
      </c>
      <c r="H479" s="50">
        <v>455</v>
      </c>
      <c r="I479" s="50">
        <v>508</v>
      </c>
      <c r="J479" s="50">
        <v>454</v>
      </c>
      <c r="K479" s="50">
        <v>299</v>
      </c>
      <c r="L479" s="53">
        <f>KotaD4_otus[[#This Row],[D4.0917]]/H$626</f>
        <v>1.0111111111111111E-2</v>
      </c>
      <c r="M479" s="53">
        <f>KotaD4_otus[[#This Row],[D4.1016]]/I$626</f>
        <v>1.1288888888888888E-2</v>
      </c>
      <c r="N479" s="53">
        <f>KotaD4_otus[[#This Row],[D4.1030]]/J$626</f>
        <v>1.0088888888888889E-2</v>
      </c>
      <c r="O479" s="53">
        <f>KotaD4_otus[[#This Row],[D4.1016]]/K$626</f>
        <v>1.1288888888888888E-2</v>
      </c>
    </row>
    <row r="480" spans="1:15" x14ac:dyDescent="0.35">
      <c r="A480" s="52">
        <v>28</v>
      </c>
      <c r="B480" s="52" t="s">
        <v>88</v>
      </c>
      <c r="C480" s="52" t="s">
        <v>268</v>
      </c>
      <c r="D480" s="52" t="s">
        <v>267</v>
      </c>
      <c r="E480" s="52" t="s">
        <v>266</v>
      </c>
      <c r="F480" s="52" t="s">
        <v>265</v>
      </c>
      <c r="G480" s="51" t="s">
        <v>264</v>
      </c>
      <c r="H480" s="50">
        <v>295</v>
      </c>
      <c r="I480" s="50">
        <v>379</v>
      </c>
      <c r="J480" s="50">
        <v>299</v>
      </c>
      <c r="K480" s="50">
        <v>259</v>
      </c>
      <c r="L480" s="53">
        <f>KotaD4_otus[[#This Row],[D4.0917]]/H$626</f>
        <v>6.5555555555555558E-3</v>
      </c>
      <c r="M480" s="53">
        <f>KotaD4_otus[[#This Row],[D4.1016]]/I$626</f>
        <v>8.4222222222222216E-3</v>
      </c>
      <c r="N480" s="53">
        <f>KotaD4_otus[[#This Row],[D4.1030]]/J$626</f>
        <v>6.6444444444444441E-3</v>
      </c>
      <c r="O480" s="53">
        <f>KotaD4_otus[[#This Row],[D4.1016]]/K$626</f>
        <v>8.4222222222222216E-3</v>
      </c>
    </row>
    <row r="481" spans="1:15" x14ac:dyDescent="0.35">
      <c r="A481" s="52">
        <v>43</v>
      </c>
      <c r="B481" s="52" t="s">
        <v>88</v>
      </c>
      <c r="C481" s="52" t="s">
        <v>276</v>
      </c>
      <c r="D481" s="52" t="s">
        <v>275</v>
      </c>
      <c r="E481" s="52" t="s">
        <v>274</v>
      </c>
      <c r="F481" s="52" t="s">
        <v>273</v>
      </c>
      <c r="G481" s="51" t="s">
        <v>264</v>
      </c>
      <c r="H481" s="50">
        <v>10</v>
      </c>
      <c r="I481" s="50">
        <v>256</v>
      </c>
      <c r="J481" s="50">
        <v>226</v>
      </c>
      <c r="K481" s="50">
        <v>209</v>
      </c>
      <c r="L481" s="53">
        <f>KotaD4_otus[[#This Row],[D4.0917]]/H$626</f>
        <v>2.2222222222222223E-4</v>
      </c>
      <c r="M481" s="53">
        <f>KotaD4_otus[[#This Row],[D4.1016]]/I$626</f>
        <v>5.6888888888888892E-3</v>
      </c>
      <c r="N481" s="53">
        <f>KotaD4_otus[[#This Row],[D4.1030]]/J$626</f>
        <v>5.0222222222222222E-3</v>
      </c>
      <c r="O481" s="53">
        <f>KotaD4_otus[[#This Row],[D4.1016]]/K$626</f>
        <v>5.6888888888888892E-3</v>
      </c>
    </row>
    <row r="482" spans="1:15" x14ac:dyDescent="0.35">
      <c r="A482" s="52">
        <v>46</v>
      </c>
      <c r="B482" s="52" t="s">
        <v>88</v>
      </c>
      <c r="C482" s="52" t="s">
        <v>268</v>
      </c>
      <c r="D482" s="52" t="s">
        <v>267</v>
      </c>
      <c r="E482" s="52" t="s">
        <v>266</v>
      </c>
      <c r="F482" s="52" t="s">
        <v>265</v>
      </c>
      <c r="G482" s="51" t="s">
        <v>264</v>
      </c>
      <c r="H482" s="50">
        <v>207</v>
      </c>
      <c r="I482" s="50">
        <v>221</v>
      </c>
      <c r="J482" s="50">
        <v>160</v>
      </c>
      <c r="K482" s="50">
        <v>136</v>
      </c>
      <c r="L482" s="53">
        <f>KotaD4_otus[[#This Row],[D4.0917]]/H$626</f>
        <v>4.5999999999999999E-3</v>
      </c>
      <c r="M482" s="53">
        <f>KotaD4_otus[[#This Row],[D4.1016]]/I$626</f>
        <v>4.9111111111111109E-3</v>
      </c>
      <c r="N482" s="53">
        <f>KotaD4_otus[[#This Row],[D4.1030]]/J$626</f>
        <v>3.5555555555555557E-3</v>
      </c>
      <c r="O482" s="53">
        <f>KotaD4_otus[[#This Row],[D4.1016]]/K$626</f>
        <v>4.9111111111111109E-3</v>
      </c>
    </row>
    <row r="483" spans="1:15" x14ac:dyDescent="0.35">
      <c r="A483" s="52">
        <v>55</v>
      </c>
      <c r="B483" s="52" t="s">
        <v>88</v>
      </c>
      <c r="C483" s="52" t="s">
        <v>272</v>
      </c>
      <c r="D483" s="52" t="s">
        <v>271</v>
      </c>
      <c r="E483" s="52" t="s">
        <v>270</v>
      </c>
      <c r="F483" s="52" t="s">
        <v>269</v>
      </c>
      <c r="G483" s="51" t="s">
        <v>264</v>
      </c>
      <c r="H483" s="50">
        <v>58</v>
      </c>
      <c r="I483" s="50">
        <v>232</v>
      </c>
      <c r="J483" s="50">
        <v>152</v>
      </c>
      <c r="K483" s="50">
        <v>121</v>
      </c>
      <c r="L483" s="53">
        <f>KotaD4_otus[[#This Row],[D4.0917]]/H$626</f>
        <v>1.2888888888888889E-3</v>
      </c>
      <c r="M483" s="53">
        <f>KotaD4_otus[[#This Row],[D4.1016]]/I$626</f>
        <v>5.1555555555555556E-3</v>
      </c>
      <c r="N483" s="53">
        <f>KotaD4_otus[[#This Row],[D4.1030]]/J$626</f>
        <v>3.3777777777777777E-3</v>
      </c>
      <c r="O483" s="53">
        <f>KotaD4_otus[[#This Row],[D4.1016]]/K$626</f>
        <v>5.1555555555555556E-3</v>
      </c>
    </row>
    <row r="484" spans="1:15" x14ac:dyDescent="0.35">
      <c r="A484" s="52">
        <v>115</v>
      </c>
      <c r="B484" s="52" t="s">
        <v>88</v>
      </c>
      <c r="C484" s="52" t="s">
        <v>272</v>
      </c>
      <c r="D484" s="52" t="s">
        <v>271</v>
      </c>
      <c r="E484" s="52" t="s">
        <v>270</v>
      </c>
      <c r="F484" s="52" t="s">
        <v>269</v>
      </c>
      <c r="G484" s="51" t="s">
        <v>264</v>
      </c>
      <c r="H484" s="50">
        <v>30</v>
      </c>
      <c r="I484" s="50">
        <v>82</v>
      </c>
      <c r="J484" s="50">
        <v>50</v>
      </c>
      <c r="K484" s="50">
        <v>45</v>
      </c>
      <c r="L484" s="53">
        <f>KotaD4_otus[[#This Row],[D4.0917]]/H$626</f>
        <v>6.6666666666666664E-4</v>
      </c>
      <c r="M484" s="53">
        <f>KotaD4_otus[[#This Row],[D4.1016]]/I$626</f>
        <v>1.8222222222222223E-3</v>
      </c>
      <c r="N484" s="53">
        <f>KotaD4_otus[[#This Row],[D4.1030]]/J$626</f>
        <v>1.1111111111111111E-3</v>
      </c>
      <c r="O484" s="53">
        <f>KotaD4_otus[[#This Row],[D4.1016]]/K$626</f>
        <v>1.8222222222222223E-3</v>
      </c>
    </row>
    <row r="485" spans="1:15" x14ac:dyDescent="0.35">
      <c r="A485" s="52">
        <v>163</v>
      </c>
      <c r="B485" s="52" t="s">
        <v>88</v>
      </c>
      <c r="C485" s="52" t="s">
        <v>268</v>
      </c>
      <c r="D485" s="52" t="s">
        <v>267</v>
      </c>
      <c r="E485" s="52" t="s">
        <v>266</v>
      </c>
      <c r="F485" s="52" t="s">
        <v>265</v>
      </c>
      <c r="G485" s="51" t="s">
        <v>264</v>
      </c>
      <c r="H485" s="50">
        <v>39</v>
      </c>
      <c r="I485" s="50">
        <v>44</v>
      </c>
      <c r="J485" s="50">
        <v>36</v>
      </c>
      <c r="K485" s="50">
        <v>39</v>
      </c>
      <c r="L485" s="53">
        <f>KotaD4_otus[[#This Row],[D4.0917]]/H$626</f>
        <v>8.6666666666666663E-4</v>
      </c>
      <c r="M485" s="53">
        <f>KotaD4_otus[[#This Row],[D4.1016]]/I$626</f>
        <v>9.7777777777777772E-4</v>
      </c>
      <c r="N485" s="53">
        <f>KotaD4_otus[[#This Row],[D4.1030]]/J$626</f>
        <v>8.0000000000000004E-4</v>
      </c>
      <c r="O485" s="53">
        <f>KotaD4_otus[[#This Row],[D4.1016]]/K$626</f>
        <v>9.7777777777777772E-4</v>
      </c>
    </row>
    <row r="486" spans="1:15" x14ac:dyDescent="0.35">
      <c r="A486" s="52">
        <v>157</v>
      </c>
      <c r="B486" s="52" t="s">
        <v>88</v>
      </c>
      <c r="C486" s="52" t="s">
        <v>268</v>
      </c>
      <c r="D486" s="52" t="s">
        <v>267</v>
      </c>
      <c r="E486" s="52" t="s">
        <v>266</v>
      </c>
      <c r="F486" s="52" t="s">
        <v>265</v>
      </c>
      <c r="G486" s="51" t="s">
        <v>264</v>
      </c>
      <c r="H486" s="50">
        <v>39</v>
      </c>
      <c r="I486" s="50">
        <v>52</v>
      </c>
      <c r="J486" s="50">
        <v>46</v>
      </c>
      <c r="K486" s="50">
        <v>27</v>
      </c>
      <c r="L486" s="53">
        <f>KotaD4_otus[[#This Row],[D4.0917]]/H$626</f>
        <v>8.6666666666666663E-4</v>
      </c>
      <c r="M486" s="53">
        <f>KotaD4_otus[[#This Row],[D4.1016]]/I$626</f>
        <v>1.1555555555555555E-3</v>
      </c>
      <c r="N486" s="53">
        <f>KotaD4_otus[[#This Row],[D4.1030]]/J$626</f>
        <v>1.0222222222222223E-3</v>
      </c>
      <c r="O486" s="53">
        <f>KotaD4_otus[[#This Row],[D4.1016]]/K$626</f>
        <v>1.1555555555555555E-3</v>
      </c>
    </row>
    <row r="487" spans="1:15" x14ac:dyDescent="0.35">
      <c r="A487" s="52">
        <v>196</v>
      </c>
      <c r="B487" s="52" t="s">
        <v>88</v>
      </c>
      <c r="C487" s="52" t="s">
        <v>268</v>
      </c>
      <c r="D487" s="52" t="s">
        <v>267</v>
      </c>
      <c r="E487" s="52" t="s">
        <v>266</v>
      </c>
      <c r="F487" s="52" t="s">
        <v>265</v>
      </c>
      <c r="G487" s="51" t="s">
        <v>264</v>
      </c>
      <c r="H487" s="50">
        <v>20</v>
      </c>
      <c r="I487" s="50">
        <v>29</v>
      </c>
      <c r="J487" s="50">
        <v>38</v>
      </c>
      <c r="K487" s="50">
        <v>25</v>
      </c>
      <c r="L487" s="53">
        <f>KotaD4_otus[[#This Row],[D4.0917]]/H$626</f>
        <v>4.4444444444444447E-4</v>
      </c>
      <c r="M487" s="53">
        <f>KotaD4_otus[[#This Row],[D4.1016]]/I$626</f>
        <v>6.4444444444444445E-4</v>
      </c>
      <c r="N487" s="53">
        <f>KotaD4_otus[[#This Row],[D4.1030]]/J$626</f>
        <v>8.4444444444444443E-4</v>
      </c>
      <c r="O487" s="53">
        <f>KotaD4_otus[[#This Row],[D4.1016]]/K$626</f>
        <v>6.4444444444444445E-4</v>
      </c>
    </row>
    <row r="488" spans="1:15" x14ac:dyDescent="0.35">
      <c r="A488" s="52">
        <v>238</v>
      </c>
      <c r="B488" s="52" t="s">
        <v>88</v>
      </c>
      <c r="C488" s="52" t="s">
        <v>268</v>
      </c>
      <c r="D488" s="52" t="s">
        <v>267</v>
      </c>
      <c r="E488" s="52" t="s">
        <v>266</v>
      </c>
      <c r="F488" s="52" t="s">
        <v>265</v>
      </c>
      <c r="G488" s="51" t="s">
        <v>264</v>
      </c>
      <c r="H488" s="50">
        <v>20</v>
      </c>
      <c r="I488" s="50">
        <v>31</v>
      </c>
      <c r="J488" s="50">
        <v>38</v>
      </c>
      <c r="K488" s="50">
        <v>25</v>
      </c>
      <c r="L488" s="53">
        <f>KotaD4_otus[[#This Row],[D4.0917]]/H$626</f>
        <v>4.4444444444444447E-4</v>
      </c>
      <c r="M488" s="53">
        <f>KotaD4_otus[[#This Row],[D4.1016]]/I$626</f>
        <v>6.8888888888888884E-4</v>
      </c>
      <c r="N488" s="53">
        <f>KotaD4_otus[[#This Row],[D4.1030]]/J$626</f>
        <v>8.4444444444444443E-4</v>
      </c>
      <c r="O488" s="53">
        <f>KotaD4_otus[[#This Row],[D4.1016]]/K$626</f>
        <v>6.8888888888888884E-4</v>
      </c>
    </row>
    <row r="489" spans="1:15" x14ac:dyDescent="0.35">
      <c r="A489" s="52">
        <v>102</v>
      </c>
      <c r="B489" s="52" t="s">
        <v>88</v>
      </c>
      <c r="C489" s="52" t="s">
        <v>268</v>
      </c>
      <c r="D489" s="52" t="s">
        <v>267</v>
      </c>
      <c r="E489" s="52" t="s">
        <v>266</v>
      </c>
      <c r="F489" s="52" t="s">
        <v>265</v>
      </c>
      <c r="G489" s="51" t="s">
        <v>264</v>
      </c>
      <c r="H489" s="50">
        <v>117</v>
      </c>
      <c r="I489" s="50">
        <v>71</v>
      </c>
      <c r="J489" s="50">
        <v>51</v>
      </c>
      <c r="K489" s="50">
        <v>23</v>
      </c>
      <c r="L489" s="53">
        <f>KotaD4_otus[[#This Row],[D4.0917]]/H$626</f>
        <v>2.5999999999999999E-3</v>
      </c>
      <c r="M489" s="53">
        <f>KotaD4_otus[[#This Row],[D4.1016]]/I$626</f>
        <v>1.5777777777777778E-3</v>
      </c>
      <c r="N489" s="53">
        <f>KotaD4_otus[[#This Row],[D4.1030]]/J$626</f>
        <v>1.1333333333333334E-3</v>
      </c>
      <c r="O489" s="53">
        <f>KotaD4_otus[[#This Row],[D4.1016]]/K$626</f>
        <v>1.5777777777777778E-3</v>
      </c>
    </row>
    <row r="490" spans="1:15" x14ac:dyDescent="0.35">
      <c r="A490" s="52">
        <v>329</v>
      </c>
      <c r="B490" s="52" t="s">
        <v>88</v>
      </c>
      <c r="C490" s="52" t="s">
        <v>268</v>
      </c>
      <c r="D490" s="52" t="s">
        <v>267</v>
      </c>
      <c r="E490" s="52" t="s">
        <v>266</v>
      </c>
      <c r="F490" s="52" t="s">
        <v>265</v>
      </c>
      <c r="G490" s="51" t="s">
        <v>264</v>
      </c>
      <c r="H490" s="50">
        <v>12</v>
      </c>
      <c r="I490" s="50">
        <v>11</v>
      </c>
      <c r="J490" s="50">
        <v>19</v>
      </c>
      <c r="K490" s="50">
        <v>21</v>
      </c>
      <c r="L490" s="53">
        <f>KotaD4_otus[[#This Row],[D4.0917]]/H$626</f>
        <v>2.6666666666666668E-4</v>
      </c>
      <c r="M490" s="53">
        <f>KotaD4_otus[[#This Row],[D4.1016]]/I$626</f>
        <v>2.4444444444444443E-4</v>
      </c>
      <c r="N490" s="53">
        <f>KotaD4_otus[[#This Row],[D4.1030]]/J$626</f>
        <v>4.2222222222222222E-4</v>
      </c>
      <c r="O490" s="53">
        <f>KotaD4_otus[[#This Row],[D4.1016]]/K$626</f>
        <v>2.4444444444444443E-4</v>
      </c>
    </row>
    <row r="491" spans="1:15" x14ac:dyDescent="0.35">
      <c r="A491" s="52">
        <v>322</v>
      </c>
      <c r="B491" s="52" t="s">
        <v>88</v>
      </c>
      <c r="C491" s="52" t="s">
        <v>268</v>
      </c>
      <c r="D491" s="52" t="s">
        <v>267</v>
      </c>
      <c r="E491" s="52" t="s">
        <v>266</v>
      </c>
      <c r="F491" s="52" t="s">
        <v>265</v>
      </c>
      <c r="G491" s="51" t="s">
        <v>264</v>
      </c>
      <c r="H491" s="50">
        <v>34</v>
      </c>
      <c r="I491" s="50">
        <v>40</v>
      </c>
      <c r="J491" s="50">
        <v>28</v>
      </c>
      <c r="K491" s="50">
        <v>19</v>
      </c>
      <c r="L491" s="53">
        <f>KotaD4_otus[[#This Row],[D4.0917]]/H$626</f>
        <v>7.5555555555555554E-4</v>
      </c>
      <c r="M491" s="53">
        <f>KotaD4_otus[[#This Row],[D4.1016]]/I$626</f>
        <v>8.8888888888888893E-4</v>
      </c>
      <c r="N491" s="53">
        <f>KotaD4_otus[[#This Row],[D4.1030]]/J$626</f>
        <v>6.2222222222222225E-4</v>
      </c>
      <c r="O491" s="53">
        <f>KotaD4_otus[[#This Row],[D4.1016]]/K$626</f>
        <v>8.8888888888888893E-4</v>
      </c>
    </row>
    <row r="492" spans="1:15" x14ac:dyDescent="0.35">
      <c r="A492" s="52">
        <v>216</v>
      </c>
      <c r="B492" s="52" t="s">
        <v>88</v>
      </c>
      <c r="C492" s="52" t="s">
        <v>268</v>
      </c>
      <c r="D492" s="52" t="s">
        <v>267</v>
      </c>
      <c r="E492" s="52" t="s">
        <v>266</v>
      </c>
      <c r="F492" s="52" t="s">
        <v>265</v>
      </c>
      <c r="G492" s="51" t="s">
        <v>264</v>
      </c>
      <c r="H492" s="50">
        <v>32</v>
      </c>
      <c r="I492" s="50">
        <v>36</v>
      </c>
      <c r="J492" s="50">
        <v>23</v>
      </c>
      <c r="K492" s="50">
        <v>17</v>
      </c>
      <c r="L492" s="53">
        <f>KotaD4_otus[[#This Row],[D4.0917]]/H$626</f>
        <v>7.1111111111111115E-4</v>
      </c>
      <c r="M492" s="53">
        <f>KotaD4_otus[[#This Row],[D4.1016]]/I$626</f>
        <v>8.0000000000000004E-4</v>
      </c>
      <c r="N492" s="53">
        <f>KotaD4_otus[[#This Row],[D4.1030]]/J$626</f>
        <v>5.1111111111111116E-4</v>
      </c>
      <c r="O492" s="53">
        <f>KotaD4_otus[[#This Row],[D4.1016]]/K$626</f>
        <v>8.0000000000000004E-4</v>
      </c>
    </row>
    <row r="493" spans="1:15" x14ac:dyDescent="0.35">
      <c r="A493" s="52">
        <v>260</v>
      </c>
      <c r="B493" s="52" t="s">
        <v>88</v>
      </c>
      <c r="C493" s="52" t="s">
        <v>268</v>
      </c>
      <c r="D493" s="52" t="s">
        <v>267</v>
      </c>
      <c r="E493" s="52" t="s">
        <v>266</v>
      </c>
      <c r="F493" s="52" t="s">
        <v>265</v>
      </c>
      <c r="G493" s="51" t="s">
        <v>264</v>
      </c>
      <c r="H493" s="50">
        <v>26</v>
      </c>
      <c r="I493" s="50">
        <v>14</v>
      </c>
      <c r="J493" s="50">
        <v>22</v>
      </c>
      <c r="K493" s="50">
        <v>16</v>
      </c>
      <c r="L493" s="53">
        <f>KotaD4_otus[[#This Row],[D4.0917]]/H$626</f>
        <v>5.7777777777777775E-4</v>
      </c>
      <c r="M493" s="53">
        <f>KotaD4_otus[[#This Row],[D4.1016]]/I$626</f>
        <v>3.1111111111111113E-4</v>
      </c>
      <c r="N493" s="53">
        <f>KotaD4_otus[[#This Row],[D4.1030]]/J$626</f>
        <v>4.8888888888888886E-4</v>
      </c>
      <c r="O493" s="53">
        <f>KotaD4_otus[[#This Row],[D4.1016]]/K$626</f>
        <v>3.1111111111111113E-4</v>
      </c>
    </row>
    <row r="494" spans="1:15" x14ac:dyDescent="0.35">
      <c r="A494" s="52">
        <v>142</v>
      </c>
      <c r="B494" s="52" t="s">
        <v>88</v>
      </c>
      <c r="C494" s="52" t="s">
        <v>268</v>
      </c>
      <c r="D494" s="52" t="s">
        <v>267</v>
      </c>
      <c r="E494" s="52" t="s">
        <v>266</v>
      </c>
      <c r="F494" s="52" t="s">
        <v>265</v>
      </c>
      <c r="G494" s="51" t="s">
        <v>264</v>
      </c>
      <c r="H494" s="50">
        <v>50</v>
      </c>
      <c r="I494" s="50">
        <v>46</v>
      </c>
      <c r="J494" s="50">
        <v>32</v>
      </c>
      <c r="K494" s="50">
        <v>14</v>
      </c>
      <c r="L494" s="53">
        <f>KotaD4_otus[[#This Row],[D4.0917]]/H$626</f>
        <v>1.1111111111111111E-3</v>
      </c>
      <c r="M494" s="53">
        <f>KotaD4_otus[[#This Row],[D4.1016]]/I$626</f>
        <v>1.0222222222222223E-3</v>
      </c>
      <c r="N494" s="53">
        <f>KotaD4_otus[[#This Row],[D4.1030]]/J$626</f>
        <v>7.1111111111111115E-4</v>
      </c>
      <c r="O494" s="53">
        <f>KotaD4_otus[[#This Row],[D4.1016]]/K$626</f>
        <v>1.0222222222222223E-3</v>
      </c>
    </row>
    <row r="495" spans="1:15" x14ac:dyDescent="0.35">
      <c r="A495" s="52">
        <v>470</v>
      </c>
      <c r="B495" s="52" t="s">
        <v>88</v>
      </c>
      <c r="C495" s="52" t="s">
        <v>268</v>
      </c>
      <c r="D495" s="52" t="s">
        <v>267</v>
      </c>
      <c r="E495" s="52" t="s">
        <v>266</v>
      </c>
      <c r="F495" s="52" t="s">
        <v>265</v>
      </c>
      <c r="G495" s="51" t="s">
        <v>264</v>
      </c>
      <c r="H495" s="50">
        <v>4</v>
      </c>
      <c r="I495" s="50">
        <v>5</v>
      </c>
      <c r="J495" s="50">
        <v>9</v>
      </c>
      <c r="K495" s="50">
        <v>14</v>
      </c>
      <c r="L495" s="53">
        <f>KotaD4_otus[[#This Row],[D4.0917]]/H$626</f>
        <v>8.8888888888888893E-5</v>
      </c>
      <c r="M495" s="53">
        <f>KotaD4_otus[[#This Row],[D4.1016]]/I$626</f>
        <v>1.1111111111111112E-4</v>
      </c>
      <c r="N495" s="53">
        <f>KotaD4_otus[[#This Row],[D4.1030]]/J$626</f>
        <v>2.0000000000000001E-4</v>
      </c>
      <c r="O495" s="53">
        <f>KotaD4_otus[[#This Row],[D4.1016]]/K$626</f>
        <v>1.1111111111111112E-4</v>
      </c>
    </row>
    <row r="496" spans="1:15" x14ac:dyDescent="0.35">
      <c r="A496" s="52">
        <v>396</v>
      </c>
      <c r="B496" s="52" t="s">
        <v>88</v>
      </c>
      <c r="C496" s="52" t="s">
        <v>272</v>
      </c>
      <c r="D496" s="52" t="s">
        <v>271</v>
      </c>
      <c r="E496" s="52" t="s">
        <v>270</v>
      </c>
      <c r="F496" s="52" t="s">
        <v>269</v>
      </c>
      <c r="G496" s="51" t="s">
        <v>264</v>
      </c>
      <c r="H496" s="50">
        <v>9</v>
      </c>
      <c r="I496" s="50">
        <v>12</v>
      </c>
      <c r="J496" s="50">
        <v>12</v>
      </c>
      <c r="K496" s="50">
        <v>7</v>
      </c>
      <c r="L496" s="53">
        <f>KotaD4_otus[[#This Row],[D4.0917]]/H$626</f>
        <v>2.0000000000000001E-4</v>
      </c>
      <c r="M496" s="53">
        <f>KotaD4_otus[[#This Row],[D4.1016]]/I$626</f>
        <v>2.6666666666666668E-4</v>
      </c>
      <c r="N496" s="53">
        <f>KotaD4_otus[[#This Row],[D4.1030]]/J$626</f>
        <v>2.6666666666666668E-4</v>
      </c>
      <c r="O496" s="53">
        <f>KotaD4_otus[[#This Row],[D4.1016]]/K$626</f>
        <v>2.6666666666666668E-4</v>
      </c>
    </row>
    <row r="497" spans="1:15" x14ac:dyDescent="0.35">
      <c r="A497" s="52">
        <v>469</v>
      </c>
      <c r="B497" s="52" t="s">
        <v>88</v>
      </c>
      <c r="C497" s="52" t="s">
        <v>114</v>
      </c>
      <c r="D497" s="52" t="s">
        <v>136</v>
      </c>
      <c r="E497" s="52" t="s">
        <v>193</v>
      </c>
      <c r="F497" s="52" t="s">
        <v>277</v>
      </c>
      <c r="G497" s="51" t="s">
        <v>264</v>
      </c>
      <c r="H497" s="50">
        <v>1</v>
      </c>
      <c r="I497" s="50">
        <v>7</v>
      </c>
      <c r="J497" s="50">
        <v>2</v>
      </c>
      <c r="K497" s="50">
        <v>7</v>
      </c>
      <c r="L497" s="53">
        <f>KotaD4_otus[[#This Row],[D4.0917]]/H$626</f>
        <v>2.2222222222222223E-5</v>
      </c>
      <c r="M497" s="53">
        <f>KotaD4_otus[[#This Row],[D4.1016]]/I$626</f>
        <v>1.5555555555555556E-4</v>
      </c>
      <c r="N497" s="53">
        <f>KotaD4_otus[[#This Row],[D4.1030]]/J$626</f>
        <v>4.4444444444444447E-5</v>
      </c>
      <c r="O497" s="53">
        <f>KotaD4_otus[[#This Row],[D4.1016]]/K$626</f>
        <v>1.5555555555555556E-4</v>
      </c>
    </row>
    <row r="498" spans="1:15" x14ac:dyDescent="0.35">
      <c r="A498" s="52">
        <v>437</v>
      </c>
      <c r="B498" s="52" t="s">
        <v>88</v>
      </c>
      <c r="C498" s="52" t="s">
        <v>268</v>
      </c>
      <c r="D498" s="52" t="s">
        <v>267</v>
      </c>
      <c r="E498" s="52" t="s">
        <v>266</v>
      </c>
      <c r="F498" s="52" t="s">
        <v>265</v>
      </c>
      <c r="G498" s="51" t="s">
        <v>264</v>
      </c>
      <c r="H498" s="50">
        <v>10</v>
      </c>
      <c r="I498" s="50">
        <v>10</v>
      </c>
      <c r="J498" s="50">
        <v>5</v>
      </c>
      <c r="K498" s="50">
        <v>6</v>
      </c>
      <c r="L498" s="53">
        <f>KotaD4_otus[[#This Row],[D4.0917]]/H$626</f>
        <v>2.2222222222222223E-4</v>
      </c>
      <c r="M498" s="53">
        <f>KotaD4_otus[[#This Row],[D4.1016]]/I$626</f>
        <v>2.2222222222222223E-4</v>
      </c>
      <c r="N498" s="53">
        <f>KotaD4_otus[[#This Row],[D4.1030]]/J$626</f>
        <v>1.1111111111111112E-4</v>
      </c>
      <c r="O498" s="53">
        <f>KotaD4_otus[[#This Row],[D4.1016]]/K$626</f>
        <v>2.2222222222222223E-4</v>
      </c>
    </row>
    <row r="499" spans="1:15" x14ac:dyDescent="0.35">
      <c r="A499" s="52">
        <v>551</v>
      </c>
      <c r="B499" s="52" t="s">
        <v>88</v>
      </c>
      <c r="C499" s="52" t="s">
        <v>268</v>
      </c>
      <c r="D499" s="52" t="s">
        <v>267</v>
      </c>
      <c r="E499" s="52" t="s">
        <v>266</v>
      </c>
      <c r="F499" s="52" t="s">
        <v>265</v>
      </c>
      <c r="G499" s="51" t="s">
        <v>264</v>
      </c>
      <c r="H499" s="50">
        <v>4</v>
      </c>
      <c r="I499" s="50">
        <v>4</v>
      </c>
      <c r="J499" s="50">
        <v>3</v>
      </c>
      <c r="K499" s="50">
        <v>6</v>
      </c>
      <c r="L499" s="53">
        <f>KotaD4_otus[[#This Row],[D4.0917]]/H$626</f>
        <v>8.8888888888888893E-5</v>
      </c>
      <c r="M499" s="53">
        <f>KotaD4_otus[[#This Row],[D4.1016]]/I$626</f>
        <v>8.8888888888888893E-5</v>
      </c>
      <c r="N499" s="53">
        <f>KotaD4_otus[[#This Row],[D4.1030]]/J$626</f>
        <v>6.666666666666667E-5</v>
      </c>
      <c r="O499" s="53">
        <f>KotaD4_otus[[#This Row],[D4.1016]]/K$626</f>
        <v>8.8888888888888893E-5</v>
      </c>
    </row>
    <row r="500" spans="1:15" x14ac:dyDescent="0.35">
      <c r="A500" s="52">
        <v>589</v>
      </c>
      <c r="B500" s="52" t="s">
        <v>88</v>
      </c>
      <c r="C500" s="52" t="s">
        <v>276</v>
      </c>
      <c r="D500" s="52" t="s">
        <v>275</v>
      </c>
      <c r="E500" s="52" t="s">
        <v>274</v>
      </c>
      <c r="F500" s="52" t="s">
        <v>273</v>
      </c>
      <c r="G500" s="51" t="s">
        <v>264</v>
      </c>
      <c r="H500" s="50">
        <v>0</v>
      </c>
      <c r="I500" s="50">
        <v>3</v>
      </c>
      <c r="J500" s="50">
        <v>6</v>
      </c>
      <c r="K500" s="50">
        <v>5</v>
      </c>
      <c r="L500" s="53">
        <f>KotaD4_otus[[#This Row],[D4.0917]]/H$626</f>
        <v>0</v>
      </c>
      <c r="M500" s="53">
        <f>KotaD4_otus[[#This Row],[D4.1016]]/I$626</f>
        <v>6.666666666666667E-5</v>
      </c>
      <c r="N500" s="53">
        <f>KotaD4_otus[[#This Row],[D4.1030]]/J$626</f>
        <v>1.3333333333333334E-4</v>
      </c>
      <c r="O500" s="53">
        <f>KotaD4_otus[[#This Row],[D4.1016]]/K$626</f>
        <v>6.666666666666667E-5</v>
      </c>
    </row>
    <row r="501" spans="1:15" x14ac:dyDescent="0.35">
      <c r="A501" s="52">
        <v>448</v>
      </c>
      <c r="B501" s="52" t="s">
        <v>88</v>
      </c>
      <c r="C501" s="52" t="s">
        <v>97</v>
      </c>
      <c r="D501" s="52" t="s">
        <v>261</v>
      </c>
      <c r="E501" s="52" t="s">
        <v>260</v>
      </c>
      <c r="F501" s="52" t="s">
        <v>1753</v>
      </c>
      <c r="G501" s="51" t="s">
        <v>1754</v>
      </c>
      <c r="H501" s="50">
        <v>6</v>
      </c>
      <c r="I501" s="50">
        <v>6</v>
      </c>
      <c r="J501" s="50">
        <v>13</v>
      </c>
      <c r="K501" s="50">
        <v>8</v>
      </c>
      <c r="L501" s="53">
        <f>KotaD4_otus[[#This Row],[D4.0917]]/H$626</f>
        <v>1.3333333333333334E-4</v>
      </c>
      <c r="M501" s="53">
        <f>KotaD4_otus[[#This Row],[D4.1016]]/I$626</f>
        <v>1.3333333333333334E-4</v>
      </c>
      <c r="N501" s="53">
        <f>KotaD4_otus[[#This Row],[D4.1030]]/J$626</f>
        <v>2.8888888888888888E-4</v>
      </c>
      <c r="O501" s="53">
        <f>KotaD4_otus[[#This Row],[D4.1016]]/K$626</f>
        <v>1.3333333333333334E-4</v>
      </c>
    </row>
    <row r="502" spans="1:15" x14ac:dyDescent="0.35">
      <c r="A502" s="52">
        <v>363</v>
      </c>
      <c r="B502" s="52" t="s">
        <v>88</v>
      </c>
      <c r="C502" s="52" t="s">
        <v>97</v>
      </c>
      <c r="D502" s="52" t="s">
        <v>261</v>
      </c>
      <c r="E502" s="52" t="s">
        <v>260</v>
      </c>
      <c r="F502" s="52" t="s">
        <v>263</v>
      </c>
      <c r="G502" s="51" t="s">
        <v>1755</v>
      </c>
      <c r="H502" s="50">
        <v>17</v>
      </c>
      <c r="I502" s="50">
        <v>26</v>
      </c>
      <c r="J502" s="50">
        <v>8</v>
      </c>
      <c r="K502" s="50">
        <v>20</v>
      </c>
      <c r="L502" s="53">
        <f>KotaD4_otus[[#This Row],[D4.0917]]/H$626</f>
        <v>3.7777777777777777E-4</v>
      </c>
      <c r="M502" s="53">
        <f>KotaD4_otus[[#This Row],[D4.1016]]/I$626</f>
        <v>5.7777777777777775E-4</v>
      </c>
      <c r="N502" s="53">
        <f>KotaD4_otus[[#This Row],[D4.1030]]/J$626</f>
        <v>1.7777777777777779E-4</v>
      </c>
      <c r="O502" s="53">
        <f>KotaD4_otus[[#This Row],[D4.1016]]/K$626</f>
        <v>5.7777777777777775E-4</v>
      </c>
    </row>
    <row r="503" spans="1:15" x14ac:dyDescent="0.35">
      <c r="A503" s="52">
        <v>452</v>
      </c>
      <c r="B503" s="52" t="s">
        <v>88</v>
      </c>
      <c r="C503" s="52" t="s">
        <v>97</v>
      </c>
      <c r="D503" s="52" t="s">
        <v>261</v>
      </c>
      <c r="E503" s="52" t="s">
        <v>260</v>
      </c>
      <c r="F503" s="52" t="s">
        <v>263</v>
      </c>
      <c r="G503" s="51" t="s">
        <v>1756</v>
      </c>
      <c r="H503" s="50">
        <v>9</v>
      </c>
      <c r="I503" s="50">
        <v>12</v>
      </c>
      <c r="J503" s="50">
        <v>4</v>
      </c>
      <c r="K503" s="50">
        <v>2</v>
      </c>
      <c r="L503" s="53">
        <f>KotaD4_otus[[#This Row],[D4.0917]]/H$626</f>
        <v>2.0000000000000001E-4</v>
      </c>
      <c r="M503" s="53">
        <f>KotaD4_otus[[#This Row],[D4.1016]]/I$626</f>
        <v>2.6666666666666668E-4</v>
      </c>
      <c r="N503" s="53">
        <f>KotaD4_otus[[#This Row],[D4.1030]]/J$626</f>
        <v>8.8888888888888893E-5</v>
      </c>
      <c r="O503" s="53">
        <f>KotaD4_otus[[#This Row],[D4.1016]]/K$626</f>
        <v>2.6666666666666668E-4</v>
      </c>
    </row>
    <row r="504" spans="1:15" x14ac:dyDescent="0.35">
      <c r="A504" s="52">
        <v>460</v>
      </c>
      <c r="B504" s="52" t="s">
        <v>88</v>
      </c>
      <c r="C504" s="52" t="s">
        <v>114</v>
      </c>
      <c r="D504" s="52" t="s">
        <v>136</v>
      </c>
      <c r="E504" s="52" t="s">
        <v>294</v>
      </c>
      <c r="F504" s="52" t="s">
        <v>1757</v>
      </c>
      <c r="G504" s="51" t="s">
        <v>1758</v>
      </c>
      <c r="H504" s="50">
        <v>20</v>
      </c>
      <c r="I504" s="50">
        <v>5</v>
      </c>
      <c r="J504" s="50">
        <v>1</v>
      </c>
      <c r="K504" s="50">
        <v>1</v>
      </c>
      <c r="L504" s="53">
        <f>KotaD4_otus[[#This Row],[D4.0917]]/H$626</f>
        <v>4.4444444444444447E-4</v>
      </c>
      <c r="M504" s="53">
        <f>KotaD4_otus[[#This Row],[D4.1016]]/I$626</f>
        <v>1.1111111111111112E-4</v>
      </c>
      <c r="N504" s="53">
        <f>KotaD4_otus[[#This Row],[D4.1030]]/J$626</f>
        <v>2.2222222222222223E-5</v>
      </c>
      <c r="O504" s="53">
        <f>KotaD4_otus[[#This Row],[D4.1016]]/K$626</f>
        <v>1.1111111111111112E-4</v>
      </c>
    </row>
    <row r="505" spans="1:15" x14ac:dyDescent="0.35">
      <c r="A505" s="52">
        <v>76</v>
      </c>
      <c r="B505" s="52" t="s">
        <v>88</v>
      </c>
      <c r="C505" s="52" t="s">
        <v>97</v>
      </c>
      <c r="D505" s="52" t="s">
        <v>261</v>
      </c>
      <c r="E505" s="52" t="s">
        <v>260</v>
      </c>
      <c r="F505" s="52" t="s">
        <v>259</v>
      </c>
      <c r="G505" s="51" t="s">
        <v>258</v>
      </c>
      <c r="H505" s="50">
        <v>98</v>
      </c>
      <c r="I505" s="50">
        <v>108</v>
      </c>
      <c r="J505" s="50">
        <v>64</v>
      </c>
      <c r="K505" s="50">
        <v>120</v>
      </c>
      <c r="L505" s="53">
        <f>KotaD4_otus[[#This Row],[D4.0917]]/H$626</f>
        <v>2.1777777777777776E-3</v>
      </c>
      <c r="M505" s="53">
        <f>KotaD4_otus[[#This Row],[D4.1016]]/I$626</f>
        <v>2.3999999999999998E-3</v>
      </c>
      <c r="N505" s="53">
        <f>KotaD4_otus[[#This Row],[D4.1030]]/J$626</f>
        <v>1.4222222222222223E-3</v>
      </c>
      <c r="O505" s="53">
        <f>KotaD4_otus[[#This Row],[D4.1016]]/K$626</f>
        <v>2.3999999999999998E-3</v>
      </c>
    </row>
    <row r="506" spans="1:15" x14ac:dyDescent="0.35">
      <c r="A506" s="52">
        <v>420</v>
      </c>
      <c r="B506" s="52" t="s">
        <v>88</v>
      </c>
      <c r="C506" s="52" t="s">
        <v>97</v>
      </c>
      <c r="D506" s="52" t="s">
        <v>261</v>
      </c>
      <c r="E506" s="52" t="s">
        <v>260</v>
      </c>
      <c r="F506" s="52" t="s">
        <v>259</v>
      </c>
      <c r="G506" s="51" t="s">
        <v>258</v>
      </c>
      <c r="H506" s="50">
        <v>13</v>
      </c>
      <c r="I506" s="50">
        <v>9</v>
      </c>
      <c r="J506" s="50">
        <v>3</v>
      </c>
      <c r="K506" s="50">
        <v>18</v>
      </c>
      <c r="L506" s="53">
        <f>KotaD4_otus[[#This Row],[D4.0917]]/H$626</f>
        <v>2.8888888888888888E-4</v>
      </c>
      <c r="M506" s="53">
        <f>KotaD4_otus[[#This Row],[D4.1016]]/I$626</f>
        <v>2.0000000000000001E-4</v>
      </c>
      <c r="N506" s="53">
        <f>KotaD4_otus[[#This Row],[D4.1030]]/J$626</f>
        <v>6.666666666666667E-5</v>
      </c>
      <c r="O506" s="53">
        <f>KotaD4_otus[[#This Row],[D4.1016]]/K$626</f>
        <v>2.0000000000000001E-4</v>
      </c>
    </row>
    <row r="507" spans="1:15" x14ac:dyDescent="0.35">
      <c r="A507" s="52">
        <v>263</v>
      </c>
      <c r="B507" s="52" t="s">
        <v>88</v>
      </c>
      <c r="C507" s="52" t="s">
        <v>97</v>
      </c>
      <c r="D507" s="52" t="s">
        <v>261</v>
      </c>
      <c r="E507" s="52" t="s">
        <v>260</v>
      </c>
      <c r="F507" s="52" t="s">
        <v>259</v>
      </c>
      <c r="G507" s="51" t="s">
        <v>258</v>
      </c>
      <c r="H507" s="50">
        <v>10</v>
      </c>
      <c r="I507" s="50">
        <v>32</v>
      </c>
      <c r="J507" s="50">
        <v>20</v>
      </c>
      <c r="K507" s="50">
        <v>16</v>
      </c>
      <c r="L507" s="53">
        <f>KotaD4_otus[[#This Row],[D4.0917]]/H$626</f>
        <v>2.2222222222222223E-4</v>
      </c>
      <c r="M507" s="53">
        <f>KotaD4_otus[[#This Row],[D4.1016]]/I$626</f>
        <v>7.1111111111111115E-4</v>
      </c>
      <c r="N507" s="53">
        <f>KotaD4_otus[[#This Row],[D4.1030]]/J$626</f>
        <v>4.4444444444444447E-4</v>
      </c>
      <c r="O507" s="53">
        <f>KotaD4_otus[[#This Row],[D4.1016]]/K$626</f>
        <v>7.1111111111111115E-4</v>
      </c>
    </row>
    <row r="508" spans="1:15" x14ac:dyDescent="0.35">
      <c r="A508" s="52">
        <v>320</v>
      </c>
      <c r="B508" s="52" t="s">
        <v>88</v>
      </c>
      <c r="C508" s="52" t="s">
        <v>97</v>
      </c>
      <c r="D508" s="52" t="s">
        <v>261</v>
      </c>
      <c r="E508" s="52" t="s">
        <v>260</v>
      </c>
      <c r="F508" s="52" t="s">
        <v>259</v>
      </c>
      <c r="G508" s="51" t="s">
        <v>258</v>
      </c>
      <c r="H508" s="50">
        <v>9</v>
      </c>
      <c r="I508" s="50">
        <v>15</v>
      </c>
      <c r="J508" s="50">
        <v>16</v>
      </c>
      <c r="K508" s="50">
        <v>11</v>
      </c>
      <c r="L508" s="53">
        <f>KotaD4_otus[[#This Row],[D4.0917]]/H$626</f>
        <v>2.0000000000000001E-4</v>
      </c>
      <c r="M508" s="53">
        <f>KotaD4_otus[[#This Row],[D4.1016]]/I$626</f>
        <v>3.3333333333333332E-4</v>
      </c>
      <c r="N508" s="53">
        <f>KotaD4_otus[[#This Row],[D4.1030]]/J$626</f>
        <v>3.5555555555555557E-4</v>
      </c>
      <c r="O508" s="53">
        <f>KotaD4_otus[[#This Row],[D4.1016]]/K$626</f>
        <v>3.3333333333333332E-4</v>
      </c>
    </row>
    <row r="509" spans="1:15" x14ac:dyDescent="0.35">
      <c r="A509" s="52">
        <v>338</v>
      </c>
      <c r="B509" s="52" t="s">
        <v>88</v>
      </c>
      <c r="C509" s="52" t="s">
        <v>97</v>
      </c>
      <c r="D509" s="52" t="s">
        <v>261</v>
      </c>
      <c r="E509" s="52" t="s">
        <v>260</v>
      </c>
      <c r="F509" s="52" t="s">
        <v>259</v>
      </c>
      <c r="G509" s="51" t="s">
        <v>258</v>
      </c>
      <c r="H509" s="50">
        <v>13</v>
      </c>
      <c r="I509" s="50">
        <v>12</v>
      </c>
      <c r="J509" s="50">
        <v>11</v>
      </c>
      <c r="K509" s="50">
        <v>8</v>
      </c>
      <c r="L509" s="53">
        <f>KotaD4_otus[[#This Row],[D4.0917]]/H$626</f>
        <v>2.8888888888888888E-4</v>
      </c>
      <c r="M509" s="53">
        <f>KotaD4_otus[[#This Row],[D4.1016]]/I$626</f>
        <v>2.6666666666666668E-4</v>
      </c>
      <c r="N509" s="53">
        <f>KotaD4_otus[[#This Row],[D4.1030]]/J$626</f>
        <v>2.4444444444444443E-4</v>
      </c>
      <c r="O509" s="53">
        <f>KotaD4_otus[[#This Row],[D4.1016]]/K$626</f>
        <v>2.6666666666666668E-4</v>
      </c>
    </row>
    <row r="510" spans="1:15" x14ac:dyDescent="0.35">
      <c r="A510" s="52">
        <v>508</v>
      </c>
      <c r="B510" s="52" t="s">
        <v>88</v>
      </c>
      <c r="C510" s="52" t="s">
        <v>97</v>
      </c>
      <c r="D510" s="52" t="s">
        <v>261</v>
      </c>
      <c r="E510" s="52" t="s">
        <v>260</v>
      </c>
      <c r="F510" s="52" t="s">
        <v>259</v>
      </c>
      <c r="G510" s="51" t="s">
        <v>258</v>
      </c>
      <c r="H510" s="50">
        <v>11</v>
      </c>
      <c r="I510" s="50">
        <v>13</v>
      </c>
      <c r="J510" s="50">
        <v>5</v>
      </c>
      <c r="K510" s="50">
        <v>3</v>
      </c>
      <c r="L510" s="53">
        <f>KotaD4_otus[[#This Row],[D4.0917]]/H$626</f>
        <v>2.4444444444444443E-4</v>
      </c>
      <c r="M510" s="53">
        <f>KotaD4_otus[[#This Row],[D4.1016]]/I$626</f>
        <v>2.8888888888888888E-4</v>
      </c>
      <c r="N510" s="53">
        <f>KotaD4_otus[[#This Row],[D4.1030]]/J$626</f>
        <v>1.1111111111111112E-4</v>
      </c>
      <c r="O510" s="53">
        <f>KotaD4_otus[[#This Row],[D4.1016]]/K$626</f>
        <v>2.8888888888888888E-4</v>
      </c>
    </row>
    <row r="511" spans="1:15" x14ac:dyDescent="0.35">
      <c r="A511" s="52">
        <v>540</v>
      </c>
      <c r="B511" s="52" t="s">
        <v>88</v>
      </c>
      <c r="C511" s="52" t="s">
        <v>97</v>
      </c>
      <c r="D511" s="52" t="s">
        <v>261</v>
      </c>
      <c r="E511" s="52" t="s">
        <v>260</v>
      </c>
      <c r="F511" s="52" t="s">
        <v>259</v>
      </c>
      <c r="G511" s="51" t="s">
        <v>258</v>
      </c>
      <c r="H511" s="50">
        <v>4</v>
      </c>
      <c r="I511" s="50">
        <v>9</v>
      </c>
      <c r="J511" s="50">
        <v>6</v>
      </c>
      <c r="K511" s="50">
        <v>2</v>
      </c>
      <c r="L511" s="53">
        <f>KotaD4_otus[[#This Row],[D4.0917]]/H$626</f>
        <v>8.8888888888888893E-5</v>
      </c>
      <c r="M511" s="53">
        <f>KotaD4_otus[[#This Row],[D4.1016]]/I$626</f>
        <v>2.0000000000000001E-4</v>
      </c>
      <c r="N511" s="53">
        <f>KotaD4_otus[[#This Row],[D4.1030]]/J$626</f>
        <v>1.3333333333333334E-4</v>
      </c>
      <c r="O511" s="53">
        <f>KotaD4_otus[[#This Row],[D4.1016]]/K$626</f>
        <v>2.0000000000000001E-4</v>
      </c>
    </row>
    <row r="512" spans="1:15" x14ac:dyDescent="0.35">
      <c r="A512" s="52">
        <v>1</v>
      </c>
      <c r="B512" s="52" t="s">
        <v>88</v>
      </c>
      <c r="C512" s="52" t="s">
        <v>146</v>
      </c>
      <c r="D512" s="52" t="s">
        <v>145</v>
      </c>
      <c r="E512" s="52" t="s">
        <v>144</v>
      </c>
      <c r="F512" s="52" t="s">
        <v>204</v>
      </c>
      <c r="G512" s="51"/>
      <c r="H512" s="50">
        <v>3655</v>
      </c>
      <c r="I512" s="50">
        <v>889</v>
      </c>
      <c r="J512" s="50">
        <v>4403</v>
      </c>
      <c r="K512" s="50">
        <v>5879</v>
      </c>
      <c r="L512" s="53">
        <f>KotaD4_otus[[#This Row],[D4.0917]]/H$626</f>
        <v>8.1222222222222223E-2</v>
      </c>
      <c r="M512" s="53">
        <f>KotaD4_otus[[#This Row],[D4.1016]]/I$626</f>
        <v>1.9755555555555554E-2</v>
      </c>
      <c r="N512" s="53">
        <f>KotaD4_otus[[#This Row],[D4.1030]]/J$626</f>
        <v>9.7844444444444442E-2</v>
      </c>
      <c r="O512" s="53">
        <f>KotaD4_otus[[#This Row],[D4.1016]]/K$626</f>
        <v>1.9755555555555554E-2</v>
      </c>
    </row>
    <row r="513" spans="1:15" x14ac:dyDescent="0.35">
      <c r="A513" s="52">
        <v>13</v>
      </c>
      <c r="B513" s="52" t="s">
        <v>589</v>
      </c>
      <c r="C513" s="52" t="s">
        <v>1759</v>
      </c>
      <c r="D513" s="52" t="s">
        <v>1760</v>
      </c>
      <c r="E513" s="52" t="s">
        <v>1761</v>
      </c>
      <c r="G513" s="51"/>
      <c r="H513" s="50">
        <v>1</v>
      </c>
      <c r="I513" s="50">
        <v>27</v>
      </c>
      <c r="J513" s="50">
        <v>1049</v>
      </c>
      <c r="K513" s="50">
        <v>1014</v>
      </c>
      <c r="L513" s="53">
        <f>KotaD4_otus[[#This Row],[D4.0917]]/H$626</f>
        <v>2.2222222222222223E-5</v>
      </c>
      <c r="M513" s="53">
        <f>KotaD4_otus[[#This Row],[D4.1016]]/I$626</f>
        <v>5.9999999999999995E-4</v>
      </c>
      <c r="N513" s="53">
        <f>KotaD4_otus[[#This Row],[D4.1030]]/J$626</f>
        <v>2.3311111111111112E-2</v>
      </c>
      <c r="O513" s="53">
        <f>KotaD4_otus[[#This Row],[D4.1016]]/K$626</f>
        <v>5.9999999999999995E-4</v>
      </c>
    </row>
    <row r="514" spans="1:15" x14ac:dyDescent="0.35">
      <c r="A514" s="52">
        <v>17</v>
      </c>
      <c r="B514" s="52" t="s">
        <v>88</v>
      </c>
      <c r="C514" s="52" t="s">
        <v>146</v>
      </c>
      <c r="D514" s="52" t="s">
        <v>145</v>
      </c>
      <c r="E514" s="52" t="s">
        <v>144</v>
      </c>
      <c r="F514" s="52" t="s">
        <v>1762</v>
      </c>
      <c r="G514" s="51"/>
      <c r="H514" s="50">
        <v>37</v>
      </c>
      <c r="I514" s="50">
        <v>154</v>
      </c>
      <c r="J514" s="50">
        <v>493</v>
      </c>
      <c r="K514" s="50">
        <v>937</v>
      </c>
      <c r="L514" s="53">
        <f>KotaD4_otus[[#This Row],[D4.0917]]/H$626</f>
        <v>8.2222222222222223E-4</v>
      </c>
      <c r="M514" s="53">
        <f>KotaD4_otus[[#This Row],[D4.1016]]/I$626</f>
        <v>3.4222222222222223E-3</v>
      </c>
      <c r="N514" s="53">
        <f>KotaD4_otus[[#This Row],[D4.1030]]/J$626</f>
        <v>1.0955555555555555E-2</v>
      </c>
      <c r="O514" s="53">
        <f>KotaD4_otus[[#This Row],[D4.1016]]/K$626</f>
        <v>3.4222222222222223E-3</v>
      </c>
    </row>
    <row r="515" spans="1:15" x14ac:dyDescent="0.35">
      <c r="A515" s="52">
        <v>8</v>
      </c>
      <c r="B515" s="52" t="s">
        <v>88</v>
      </c>
      <c r="C515" s="52" t="s">
        <v>114</v>
      </c>
      <c r="D515" s="52" t="s">
        <v>136</v>
      </c>
      <c r="E515" s="52" t="s">
        <v>184</v>
      </c>
      <c r="F515" s="52" t="s">
        <v>1763</v>
      </c>
      <c r="G515" s="51"/>
      <c r="H515" s="50">
        <v>1475</v>
      </c>
      <c r="I515" s="50">
        <v>1755</v>
      </c>
      <c r="J515" s="50">
        <v>1221</v>
      </c>
      <c r="K515" s="50">
        <v>819</v>
      </c>
      <c r="L515" s="53">
        <f>KotaD4_otus[[#This Row],[D4.0917]]/H$626</f>
        <v>3.2777777777777781E-2</v>
      </c>
      <c r="M515" s="53">
        <f>KotaD4_otus[[#This Row],[D4.1016]]/I$626</f>
        <v>3.9E-2</v>
      </c>
      <c r="N515" s="53">
        <f>KotaD4_otus[[#This Row],[D4.1030]]/J$626</f>
        <v>2.7133333333333332E-2</v>
      </c>
      <c r="O515" s="53">
        <f>KotaD4_otus[[#This Row],[D4.1016]]/K$626</f>
        <v>3.9E-2</v>
      </c>
    </row>
    <row r="516" spans="1:15" x14ac:dyDescent="0.35">
      <c r="A516" s="52">
        <v>29</v>
      </c>
      <c r="B516" s="52" t="s">
        <v>88</v>
      </c>
      <c r="C516" s="52" t="s">
        <v>1764</v>
      </c>
      <c r="D516" s="52" t="s">
        <v>1765</v>
      </c>
      <c r="G516" s="51"/>
      <c r="H516" s="50">
        <v>16</v>
      </c>
      <c r="I516" s="50">
        <v>3</v>
      </c>
      <c r="J516" s="50">
        <v>331</v>
      </c>
      <c r="K516" s="50">
        <v>700</v>
      </c>
      <c r="L516" s="53">
        <f>KotaD4_otus[[#This Row],[D4.0917]]/H$626</f>
        <v>3.5555555555555557E-4</v>
      </c>
      <c r="M516" s="53">
        <f>KotaD4_otus[[#This Row],[D4.1016]]/I$626</f>
        <v>6.666666666666667E-5</v>
      </c>
      <c r="N516" s="53">
        <f>KotaD4_otus[[#This Row],[D4.1030]]/J$626</f>
        <v>7.3555555555555553E-3</v>
      </c>
      <c r="O516" s="53">
        <f>KotaD4_otus[[#This Row],[D4.1016]]/K$626</f>
        <v>6.666666666666667E-5</v>
      </c>
    </row>
    <row r="517" spans="1:15" x14ac:dyDescent="0.35">
      <c r="A517" s="52">
        <v>10</v>
      </c>
      <c r="B517" s="52" t="s">
        <v>88</v>
      </c>
      <c r="C517" s="52" t="s">
        <v>114</v>
      </c>
      <c r="D517" s="52" t="s">
        <v>136</v>
      </c>
      <c r="E517" s="52" t="s">
        <v>1766</v>
      </c>
      <c r="F517" s="52" t="s">
        <v>1767</v>
      </c>
      <c r="G517" s="51"/>
      <c r="H517" s="50">
        <v>1069</v>
      </c>
      <c r="I517" s="50">
        <v>1307</v>
      </c>
      <c r="J517" s="50">
        <v>999</v>
      </c>
      <c r="K517" s="50">
        <v>668</v>
      </c>
      <c r="L517" s="53">
        <f>KotaD4_otus[[#This Row],[D4.0917]]/H$626</f>
        <v>2.3755555555555554E-2</v>
      </c>
      <c r="M517" s="53">
        <f>KotaD4_otus[[#This Row],[D4.1016]]/I$626</f>
        <v>2.9044444444444446E-2</v>
      </c>
      <c r="N517" s="53">
        <f>KotaD4_otus[[#This Row],[D4.1030]]/J$626</f>
        <v>2.2200000000000001E-2</v>
      </c>
      <c r="O517" s="53">
        <f>KotaD4_otus[[#This Row],[D4.1016]]/K$626</f>
        <v>2.9044444444444446E-2</v>
      </c>
    </row>
    <row r="518" spans="1:15" x14ac:dyDescent="0.35">
      <c r="A518" s="52">
        <v>50</v>
      </c>
      <c r="B518" s="52" t="s">
        <v>88</v>
      </c>
      <c r="C518" s="52" t="s">
        <v>114</v>
      </c>
      <c r="D518" s="52" t="s">
        <v>136</v>
      </c>
      <c r="E518" s="52" t="s">
        <v>1768</v>
      </c>
      <c r="F518" s="52" t="s">
        <v>1769</v>
      </c>
      <c r="G518" s="51"/>
      <c r="H518" s="50">
        <v>123</v>
      </c>
      <c r="I518" s="50">
        <v>143</v>
      </c>
      <c r="J518" s="50">
        <v>191</v>
      </c>
      <c r="K518" s="50">
        <v>274</v>
      </c>
      <c r="L518" s="53">
        <f>KotaD4_otus[[#This Row],[D4.0917]]/H$626</f>
        <v>2.7333333333333333E-3</v>
      </c>
      <c r="M518" s="53">
        <f>KotaD4_otus[[#This Row],[D4.1016]]/I$626</f>
        <v>3.1777777777777776E-3</v>
      </c>
      <c r="N518" s="53">
        <f>KotaD4_otus[[#This Row],[D4.1030]]/J$626</f>
        <v>4.2444444444444448E-3</v>
      </c>
      <c r="O518" s="53">
        <f>KotaD4_otus[[#This Row],[D4.1016]]/K$626</f>
        <v>3.1777777777777776E-3</v>
      </c>
    </row>
    <row r="519" spans="1:15" x14ac:dyDescent="0.35">
      <c r="A519" s="52">
        <v>12</v>
      </c>
      <c r="B519" s="52" t="s">
        <v>88</v>
      </c>
      <c r="C519" s="52" t="s">
        <v>114</v>
      </c>
      <c r="D519" s="52" t="s">
        <v>136</v>
      </c>
      <c r="E519" s="52" t="s">
        <v>1770</v>
      </c>
      <c r="F519" s="52" t="s">
        <v>1771</v>
      </c>
      <c r="G519" s="51"/>
      <c r="H519" s="50">
        <v>454</v>
      </c>
      <c r="I519" s="50">
        <v>1175</v>
      </c>
      <c r="J519" s="50">
        <v>714</v>
      </c>
      <c r="K519" s="50">
        <v>258</v>
      </c>
      <c r="L519" s="53">
        <f>KotaD4_otus[[#This Row],[D4.0917]]/H$626</f>
        <v>1.0088888888888889E-2</v>
      </c>
      <c r="M519" s="53">
        <f>KotaD4_otus[[#This Row],[D4.1016]]/I$626</f>
        <v>2.6111111111111113E-2</v>
      </c>
      <c r="N519" s="53">
        <f>KotaD4_otus[[#This Row],[D4.1030]]/J$626</f>
        <v>1.5866666666666668E-2</v>
      </c>
      <c r="O519" s="53">
        <f>KotaD4_otus[[#This Row],[D4.1016]]/K$626</f>
        <v>2.6111111111111113E-2</v>
      </c>
    </row>
    <row r="520" spans="1:15" x14ac:dyDescent="0.35">
      <c r="A520" s="52">
        <v>120</v>
      </c>
      <c r="B520" s="52" t="s">
        <v>88</v>
      </c>
      <c r="C520" s="52" t="s">
        <v>114</v>
      </c>
      <c r="D520" s="52" t="s">
        <v>136</v>
      </c>
      <c r="E520" s="52" t="s">
        <v>1772</v>
      </c>
      <c r="F520" s="52" t="s">
        <v>1773</v>
      </c>
      <c r="G520" s="51"/>
      <c r="H520" s="50">
        <v>18</v>
      </c>
      <c r="I520" s="50">
        <v>2</v>
      </c>
      <c r="J520" s="50">
        <v>4</v>
      </c>
      <c r="K520" s="50">
        <v>253</v>
      </c>
      <c r="L520" s="53">
        <f>KotaD4_otus[[#This Row],[D4.0917]]/H$626</f>
        <v>4.0000000000000002E-4</v>
      </c>
      <c r="M520" s="53">
        <f>KotaD4_otus[[#This Row],[D4.1016]]/I$626</f>
        <v>4.4444444444444447E-5</v>
      </c>
      <c r="N520" s="53">
        <f>KotaD4_otus[[#This Row],[D4.1030]]/J$626</f>
        <v>8.8888888888888893E-5</v>
      </c>
      <c r="O520" s="53">
        <f>KotaD4_otus[[#This Row],[D4.1016]]/K$626</f>
        <v>4.4444444444444447E-5</v>
      </c>
    </row>
    <row r="521" spans="1:15" x14ac:dyDescent="0.35">
      <c r="A521" s="52">
        <v>23</v>
      </c>
      <c r="B521" s="52" t="s">
        <v>1774</v>
      </c>
      <c r="C521" s="52" t="s">
        <v>1775</v>
      </c>
      <c r="D521" s="52" t="s">
        <v>1776</v>
      </c>
      <c r="E521" s="52" t="s">
        <v>1777</v>
      </c>
      <c r="G521" s="51"/>
      <c r="H521" s="50">
        <v>148</v>
      </c>
      <c r="I521" s="50">
        <v>510</v>
      </c>
      <c r="J521" s="50">
        <v>218</v>
      </c>
      <c r="K521" s="50">
        <v>246</v>
      </c>
      <c r="L521" s="53">
        <f>KotaD4_otus[[#This Row],[D4.0917]]/H$626</f>
        <v>3.2888888888888889E-3</v>
      </c>
      <c r="M521" s="53">
        <f>KotaD4_otus[[#This Row],[D4.1016]]/I$626</f>
        <v>1.1333333333333334E-2</v>
      </c>
      <c r="N521" s="53">
        <f>KotaD4_otus[[#This Row],[D4.1030]]/J$626</f>
        <v>4.8444444444444446E-3</v>
      </c>
      <c r="O521" s="53">
        <f>KotaD4_otus[[#This Row],[D4.1016]]/K$626</f>
        <v>1.1333333333333334E-2</v>
      </c>
    </row>
    <row r="522" spans="1:15" x14ac:dyDescent="0.35">
      <c r="A522" s="52">
        <v>21</v>
      </c>
      <c r="B522" s="52" t="s">
        <v>88</v>
      </c>
      <c r="C522" s="52" t="s">
        <v>114</v>
      </c>
      <c r="D522" s="52" t="s">
        <v>136</v>
      </c>
      <c r="E522" s="52" t="s">
        <v>193</v>
      </c>
      <c r="F522" s="52" t="s">
        <v>240</v>
      </c>
      <c r="G522" s="51"/>
      <c r="H522" s="50">
        <v>324</v>
      </c>
      <c r="I522" s="50">
        <v>404</v>
      </c>
      <c r="J522" s="50">
        <v>321</v>
      </c>
      <c r="K522" s="50">
        <v>221</v>
      </c>
      <c r="L522" s="53">
        <f>KotaD4_otus[[#This Row],[D4.0917]]/H$626</f>
        <v>7.1999999999999998E-3</v>
      </c>
      <c r="M522" s="53">
        <f>KotaD4_otus[[#This Row],[D4.1016]]/I$626</f>
        <v>8.9777777777777772E-3</v>
      </c>
      <c r="N522" s="53">
        <f>KotaD4_otus[[#This Row],[D4.1030]]/J$626</f>
        <v>7.1333333333333335E-3</v>
      </c>
      <c r="O522" s="53">
        <f>KotaD4_otus[[#This Row],[D4.1016]]/K$626</f>
        <v>8.9777777777777772E-3</v>
      </c>
    </row>
    <row r="523" spans="1:15" x14ac:dyDescent="0.35">
      <c r="A523" s="52">
        <v>87</v>
      </c>
      <c r="B523" s="52" t="s">
        <v>88</v>
      </c>
      <c r="C523" s="52" t="s">
        <v>172</v>
      </c>
      <c r="D523" s="52" t="s">
        <v>171</v>
      </c>
      <c r="E523" s="52" t="s">
        <v>170</v>
      </c>
      <c r="F523" s="52" t="s">
        <v>1778</v>
      </c>
      <c r="G523" s="51"/>
      <c r="H523" s="50">
        <v>13</v>
      </c>
      <c r="I523" s="50">
        <v>35</v>
      </c>
      <c r="J523" s="50">
        <v>125</v>
      </c>
      <c r="K523" s="50">
        <v>189</v>
      </c>
      <c r="L523" s="53">
        <f>KotaD4_otus[[#This Row],[D4.0917]]/H$626</f>
        <v>2.8888888888888888E-4</v>
      </c>
      <c r="M523" s="53">
        <f>KotaD4_otus[[#This Row],[D4.1016]]/I$626</f>
        <v>7.7777777777777773E-4</v>
      </c>
      <c r="N523" s="53">
        <f>KotaD4_otus[[#This Row],[D4.1030]]/J$626</f>
        <v>2.7777777777777779E-3</v>
      </c>
      <c r="O523" s="53">
        <f>KotaD4_otus[[#This Row],[D4.1016]]/K$626</f>
        <v>7.7777777777777773E-4</v>
      </c>
    </row>
    <row r="524" spans="1:15" x14ac:dyDescent="0.35">
      <c r="A524" s="52">
        <v>71</v>
      </c>
      <c r="B524" s="52" t="s">
        <v>182</v>
      </c>
      <c r="C524" s="52" t="s">
        <v>1779</v>
      </c>
      <c r="D524" s="52" t="s">
        <v>1780</v>
      </c>
      <c r="E524" s="52" t="s">
        <v>1781</v>
      </c>
      <c r="G524" s="51"/>
      <c r="H524" s="50">
        <v>48</v>
      </c>
      <c r="I524" s="50">
        <v>90</v>
      </c>
      <c r="J524" s="50">
        <v>79</v>
      </c>
      <c r="K524" s="50">
        <v>170</v>
      </c>
      <c r="L524" s="53">
        <f>KotaD4_otus[[#This Row],[D4.0917]]/H$626</f>
        <v>1.0666666666666667E-3</v>
      </c>
      <c r="M524" s="53">
        <f>KotaD4_otus[[#This Row],[D4.1016]]/I$626</f>
        <v>2E-3</v>
      </c>
      <c r="N524" s="53">
        <f>KotaD4_otus[[#This Row],[D4.1030]]/J$626</f>
        <v>1.7555555555555556E-3</v>
      </c>
      <c r="O524" s="53">
        <f>KotaD4_otus[[#This Row],[D4.1016]]/K$626</f>
        <v>2E-3</v>
      </c>
    </row>
    <row r="525" spans="1:15" x14ac:dyDescent="0.35">
      <c r="A525" s="52">
        <v>86</v>
      </c>
      <c r="B525" s="52" t="s">
        <v>176</v>
      </c>
      <c r="C525" s="52" t="s">
        <v>175</v>
      </c>
      <c r="D525" s="52" t="s">
        <v>174</v>
      </c>
      <c r="E525" s="52" t="s">
        <v>173</v>
      </c>
      <c r="G525" s="51"/>
      <c r="H525" s="50">
        <v>0</v>
      </c>
      <c r="I525" s="50">
        <v>7</v>
      </c>
      <c r="J525" s="50">
        <v>146</v>
      </c>
      <c r="K525" s="50">
        <v>166</v>
      </c>
      <c r="L525" s="53">
        <f>KotaD4_otus[[#This Row],[D4.0917]]/H$626</f>
        <v>0</v>
      </c>
      <c r="M525" s="53">
        <f>KotaD4_otus[[#This Row],[D4.1016]]/I$626</f>
        <v>1.5555555555555556E-4</v>
      </c>
      <c r="N525" s="53">
        <f>KotaD4_otus[[#This Row],[D4.1030]]/J$626</f>
        <v>3.2444444444444443E-3</v>
      </c>
      <c r="O525" s="53">
        <f>KotaD4_otus[[#This Row],[D4.1016]]/K$626</f>
        <v>1.5555555555555556E-4</v>
      </c>
    </row>
    <row r="526" spans="1:15" x14ac:dyDescent="0.35">
      <c r="A526" s="52">
        <v>58</v>
      </c>
      <c r="B526" s="52" t="s">
        <v>88</v>
      </c>
      <c r="C526" s="52" t="s">
        <v>172</v>
      </c>
      <c r="D526" s="52" t="s">
        <v>171</v>
      </c>
      <c r="E526" s="52" t="s">
        <v>170</v>
      </c>
      <c r="F526" s="52" t="s">
        <v>1782</v>
      </c>
      <c r="G526" s="51"/>
      <c r="H526" s="50">
        <v>249</v>
      </c>
      <c r="I526" s="50">
        <v>80</v>
      </c>
      <c r="J526" s="50">
        <v>123</v>
      </c>
      <c r="K526" s="50">
        <v>160</v>
      </c>
      <c r="L526" s="53">
        <f>KotaD4_otus[[#This Row],[D4.0917]]/H$626</f>
        <v>5.5333333333333337E-3</v>
      </c>
      <c r="M526" s="53">
        <f>KotaD4_otus[[#This Row],[D4.1016]]/I$626</f>
        <v>1.7777777777777779E-3</v>
      </c>
      <c r="N526" s="53">
        <f>KotaD4_otus[[#This Row],[D4.1030]]/J$626</f>
        <v>2.7333333333333333E-3</v>
      </c>
      <c r="O526" s="53">
        <f>KotaD4_otus[[#This Row],[D4.1016]]/K$626</f>
        <v>1.7777777777777779E-3</v>
      </c>
    </row>
    <row r="527" spans="1:15" x14ac:dyDescent="0.35">
      <c r="A527" s="52">
        <v>42</v>
      </c>
      <c r="B527" s="52" t="s">
        <v>88</v>
      </c>
      <c r="C527" s="52" t="s">
        <v>1783</v>
      </c>
      <c r="D527" s="52" t="s">
        <v>1784</v>
      </c>
      <c r="G527" s="51"/>
      <c r="H527" s="50">
        <v>223</v>
      </c>
      <c r="I527" s="50">
        <v>97</v>
      </c>
      <c r="J527" s="50">
        <v>168</v>
      </c>
      <c r="K527" s="50">
        <v>149</v>
      </c>
      <c r="L527" s="53">
        <f>KotaD4_otus[[#This Row],[D4.0917]]/H$626</f>
        <v>4.9555555555555559E-3</v>
      </c>
      <c r="M527" s="53">
        <f>KotaD4_otus[[#This Row],[D4.1016]]/I$626</f>
        <v>2.1555555555555555E-3</v>
      </c>
      <c r="N527" s="53">
        <f>KotaD4_otus[[#This Row],[D4.1030]]/J$626</f>
        <v>3.7333333333333333E-3</v>
      </c>
      <c r="O527" s="53">
        <f>KotaD4_otus[[#This Row],[D4.1016]]/K$626</f>
        <v>2.1555555555555555E-3</v>
      </c>
    </row>
    <row r="528" spans="1:15" x14ac:dyDescent="0.35">
      <c r="A528" s="52">
        <v>60</v>
      </c>
      <c r="B528" s="52" t="s">
        <v>88</v>
      </c>
      <c r="C528" s="52" t="s">
        <v>114</v>
      </c>
      <c r="D528" s="52" t="s">
        <v>136</v>
      </c>
      <c r="E528" s="52" t="s">
        <v>1785</v>
      </c>
      <c r="F528" s="52" t="s">
        <v>1786</v>
      </c>
      <c r="G528" s="51"/>
      <c r="H528" s="50">
        <v>47</v>
      </c>
      <c r="I528" s="50">
        <v>108</v>
      </c>
      <c r="J528" s="50">
        <v>126</v>
      </c>
      <c r="K528" s="50">
        <v>139</v>
      </c>
      <c r="L528" s="53">
        <f>KotaD4_otus[[#This Row],[D4.0917]]/H$626</f>
        <v>1.0444444444444444E-3</v>
      </c>
      <c r="M528" s="53">
        <f>KotaD4_otus[[#This Row],[D4.1016]]/I$626</f>
        <v>2.3999999999999998E-3</v>
      </c>
      <c r="N528" s="53">
        <f>KotaD4_otus[[#This Row],[D4.1030]]/J$626</f>
        <v>2.8E-3</v>
      </c>
      <c r="O528" s="53">
        <f>KotaD4_otus[[#This Row],[D4.1016]]/K$626</f>
        <v>2.3999999999999998E-3</v>
      </c>
    </row>
    <row r="529" spans="1:15" x14ac:dyDescent="0.35">
      <c r="A529" s="52">
        <v>67</v>
      </c>
      <c r="B529" s="52" t="s">
        <v>88</v>
      </c>
      <c r="C529" s="52" t="s">
        <v>198</v>
      </c>
      <c r="D529" s="52" t="s">
        <v>197</v>
      </c>
      <c r="E529" s="52" t="s">
        <v>196</v>
      </c>
      <c r="G529" s="51"/>
      <c r="H529" s="50">
        <v>68</v>
      </c>
      <c r="I529" s="50">
        <v>141</v>
      </c>
      <c r="J529" s="50">
        <v>130</v>
      </c>
      <c r="K529" s="50">
        <v>138</v>
      </c>
      <c r="L529" s="53">
        <f>KotaD4_otus[[#This Row],[D4.0917]]/H$626</f>
        <v>1.5111111111111111E-3</v>
      </c>
      <c r="M529" s="53">
        <f>KotaD4_otus[[#This Row],[D4.1016]]/I$626</f>
        <v>3.1333333333333335E-3</v>
      </c>
      <c r="N529" s="53">
        <f>KotaD4_otus[[#This Row],[D4.1030]]/J$626</f>
        <v>2.8888888888888888E-3</v>
      </c>
      <c r="O529" s="53">
        <f>KotaD4_otus[[#This Row],[D4.1016]]/K$626</f>
        <v>3.1333333333333335E-3</v>
      </c>
    </row>
    <row r="530" spans="1:15" x14ac:dyDescent="0.35">
      <c r="A530" s="52">
        <v>45</v>
      </c>
      <c r="B530" s="52" t="s">
        <v>88</v>
      </c>
      <c r="C530" s="52" t="s">
        <v>114</v>
      </c>
      <c r="D530" s="52" t="s">
        <v>136</v>
      </c>
      <c r="E530" s="52" t="s">
        <v>1787</v>
      </c>
      <c r="F530" s="52" t="s">
        <v>1788</v>
      </c>
      <c r="G530" s="51"/>
      <c r="H530" s="50">
        <v>106</v>
      </c>
      <c r="I530" s="50">
        <v>332</v>
      </c>
      <c r="J530" s="50">
        <v>217</v>
      </c>
      <c r="K530" s="50">
        <v>133</v>
      </c>
      <c r="L530" s="53">
        <f>KotaD4_otus[[#This Row],[D4.0917]]/H$626</f>
        <v>2.3555555555555556E-3</v>
      </c>
      <c r="M530" s="53">
        <f>KotaD4_otus[[#This Row],[D4.1016]]/I$626</f>
        <v>7.3777777777777774E-3</v>
      </c>
      <c r="N530" s="53">
        <f>KotaD4_otus[[#This Row],[D4.1030]]/J$626</f>
        <v>4.8222222222222225E-3</v>
      </c>
      <c r="O530" s="53">
        <f>KotaD4_otus[[#This Row],[D4.1016]]/K$626</f>
        <v>7.3777777777777774E-3</v>
      </c>
    </row>
    <row r="531" spans="1:15" x14ac:dyDescent="0.35">
      <c r="A531" s="52">
        <v>27</v>
      </c>
      <c r="B531" s="52" t="s">
        <v>88</v>
      </c>
      <c r="C531" s="52" t="s">
        <v>114</v>
      </c>
      <c r="D531" s="52" t="s">
        <v>136</v>
      </c>
      <c r="E531" s="52" t="s">
        <v>1789</v>
      </c>
      <c r="F531" s="52" t="s">
        <v>1790</v>
      </c>
      <c r="G531" s="51"/>
      <c r="H531" s="50">
        <v>784</v>
      </c>
      <c r="I531" s="50">
        <v>83</v>
      </c>
      <c r="J531" s="50">
        <v>87</v>
      </c>
      <c r="K531" s="50">
        <v>131</v>
      </c>
      <c r="L531" s="53">
        <f>KotaD4_otus[[#This Row],[D4.0917]]/H$626</f>
        <v>1.7422222222222221E-2</v>
      </c>
      <c r="M531" s="53">
        <f>KotaD4_otus[[#This Row],[D4.1016]]/I$626</f>
        <v>1.8444444444444443E-3</v>
      </c>
      <c r="N531" s="53">
        <f>KotaD4_otus[[#This Row],[D4.1030]]/J$626</f>
        <v>1.9333333333333333E-3</v>
      </c>
      <c r="O531" s="53">
        <f>KotaD4_otus[[#This Row],[D4.1016]]/K$626</f>
        <v>1.8444444444444443E-3</v>
      </c>
    </row>
    <row r="532" spans="1:15" x14ac:dyDescent="0.35">
      <c r="A532" s="52">
        <v>98</v>
      </c>
      <c r="B532" s="52" t="s">
        <v>1774</v>
      </c>
      <c r="C532" s="52" t="s">
        <v>1791</v>
      </c>
      <c r="D532" s="52" t="s">
        <v>1792</v>
      </c>
      <c r="E532" s="52" t="s">
        <v>1793</v>
      </c>
      <c r="G532" s="51"/>
      <c r="H532" s="50">
        <v>15</v>
      </c>
      <c r="I532" s="50">
        <v>55</v>
      </c>
      <c r="J532" s="50">
        <v>82</v>
      </c>
      <c r="K532" s="50">
        <v>125</v>
      </c>
      <c r="L532" s="53">
        <f>KotaD4_otus[[#This Row],[D4.0917]]/H$626</f>
        <v>3.3333333333333332E-4</v>
      </c>
      <c r="M532" s="53">
        <f>KotaD4_otus[[#This Row],[D4.1016]]/I$626</f>
        <v>1.2222222222222222E-3</v>
      </c>
      <c r="N532" s="53">
        <f>KotaD4_otus[[#This Row],[D4.1030]]/J$626</f>
        <v>1.8222222222222223E-3</v>
      </c>
      <c r="O532" s="53">
        <f>KotaD4_otus[[#This Row],[D4.1016]]/K$626</f>
        <v>1.2222222222222222E-3</v>
      </c>
    </row>
    <row r="533" spans="1:15" x14ac:dyDescent="0.35">
      <c r="A533" s="52">
        <v>141</v>
      </c>
      <c r="B533" s="52" t="s">
        <v>88</v>
      </c>
      <c r="C533" s="52" t="s">
        <v>146</v>
      </c>
      <c r="D533" s="52" t="s">
        <v>145</v>
      </c>
      <c r="E533" s="52" t="s">
        <v>144</v>
      </c>
      <c r="F533" s="52" t="s">
        <v>1794</v>
      </c>
      <c r="G533" s="51"/>
      <c r="H533" s="50">
        <v>26</v>
      </c>
      <c r="I533" s="50">
        <v>11</v>
      </c>
      <c r="J533" s="50">
        <v>64</v>
      </c>
      <c r="K533" s="50">
        <v>121</v>
      </c>
      <c r="L533" s="53">
        <f>KotaD4_otus[[#This Row],[D4.0917]]/H$626</f>
        <v>5.7777777777777775E-4</v>
      </c>
      <c r="M533" s="53">
        <f>KotaD4_otus[[#This Row],[D4.1016]]/I$626</f>
        <v>2.4444444444444443E-4</v>
      </c>
      <c r="N533" s="53">
        <f>KotaD4_otus[[#This Row],[D4.1030]]/J$626</f>
        <v>1.4222222222222223E-3</v>
      </c>
      <c r="O533" s="53">
        <f>KotaD4_otus[[#This Row],[D4.1016]]/K$626</f>
        <v>2.4444444444444443E-4</v>
      </c>
    </row>
    <row r="534" spans="1:15" x14ac:dyDescent="0.35">
      <c r="A534" s="52">
        <v>136</v>
      </c>
      <c r="B534" s="52" t="s">
        <v>88</v>
      </c>
      <c r="C534" s="52" t="s">
        <v>146</v>
      </c>
      <c r="D534" s="52" t="s">
        <v>145</v>
      </c>
      <c r="E534" s="52" t="s">
        <v>144</v>
      </c>
      <c r="F534" s="52" t="s">
        <v>1795</v>
      </c>
      <c r="G534" s="51"/>
      <c r="H534" s="50">
        <v>5</v>
      </c>
      <c r="I534" s="50">
        <v>6</v>
      </c>
      <c r="J534" s="50">
        <v>63</v>
      </c>
      <c r="K534" s="50">
        <v>112</v>
      </c>
      <c r="L534" s="53">
        <f>KotaD4_otus[[#This Row],[D4.0917]]/H$626</f>
        <v>1.1111111111111112E-4</v>
      </c>
      <c r="M534" s="53">
        <f>KotaD4_otus[[#This Row],[D4.1016]]/I$626</f>
        <v>1.3333333333333334E-4</v>
      </c>
      <c r="N534" s="53">
        <f>KotaD4_otus[[#This Row],[D4.1030]]/J$626</f>
        <v>1.4E-3</v>
      </c>
      <c r="O534" s="53">
        <f>KotaD4_otus[[#This Row],[D4.1016]]/K$626</f>
        <v>1.3333333333333334E-4</v>
      </c>
    </row>
    <row r="535" spans="1:15" x14ac:dyDescent="0.35">
      <c r="A535" s="52">
        <v>124</v>
      </c>
      <c r="B535" s="52" t="s">
        <v>88</v>
      </c>
      <c r="C535" s="52" t="s">
        <v>146</v>
      </c>
      <c r="D535" s="52" t="s">
        <v>145</v>
      </c>
      <c r="E535" s="52" t="s">
        <v>144</v>
      </c>
      <c r="F535" s="52" t="s">
        <v>1796</v>
      </c>
      <c r="G535" s="51"/>
      <c r="H535" s="50">
        <v>8</v>
      </c>
      <c r="I535" s="50">
        <v>19</v>
      </c>
      <c r="J535" s="50">
        <v>78</v>
      </c>
      <c r="K535" s="50">
        <v>111</v>
      </c>
      <c r="L535" s="53">
        <f>KotaD4_otus[[#This Row],[D4.0917]]/H$626</f>
        <v>1.7777777777777779E-4</v>
      </c>
      <c r="M535" s="53">
        <f>KotaD4_otus[[#This Row],[D4.1016]]/I$626</f>
        <v>4.2222222222222222E-4</v>
      </c>
      <c r="N535" s="53">
        <f>KotaD4_otus[[#This Row],[D4.1030]]/J$626</f>
        <v>1.7333333333333333E-3</v>
      </c>
      <c r="O535" s="53">
        <f>KotaD4_otus[[#This Row],[D4.1016]]/K$626</f>
        <v>4.2222222222222222E-4</v>
      </c>
    </row>
    <row r="536" spans="1:15" x14ac:dyDescent="0.35">
      <c r="A536" s="52">
        <v>49</v>
      </c>
      <c r="B536" s="52" t="s">
        <v>88</v>
      </c>
      <c r="C536" s="52" t="s">
        <v>1797</v>
      </c>
      <c r="D536" s="52" t="s">
        <v>1798</v>
      </c>
      <c r="G536" s="51"/>
      <c r="H536" s="50">
        <v>178</v>
      </c>
      <c r="I536" s="50">
        <v>182</v>
      </c>
      <c r="J536" s="50">
        <v>177</v>
      </c>
      <c r="K536" s="50">
        <v>108</v>
      </c>
      <c r="L536" s="53">
        <f>KotaD4_otus[[#This Row],[D4.0917]]/H$626</f>
        <v>3.9555555555555559E-3</v>
      </c>
      <c r="M536" s="53">
        <f>KotaD4_otus[[#This Row],[D4.1016]]/I$626</f>
        <v>4.0444444444444443E-3</v>
      </c>
      <c r="N536" s="53">
        <f>KotaD4_otus[[#This Row],[D4.1030]]/J$626</f>
        <v>3.933333333333333E-3</v>
      </c>
      <c r="O536" s="53">
        <f>KotaD4_otus[[#This Row],[D4.1016]]/K$626</f>
        <v>4.0444444444444443E-3</v>
      </c>
    </row>
    <row r="537" spans="1:15" x14ac:dyDescent="0.35">
      <c r="A537" s="52">
        <v>51</v>
      </c>
      <c r="B537" s="52" t="s">
        <v>88</v>
      </c>
      <c r="C537" s="52" t="s">
        <v>114</v>
      </c>
      <c r="D537" s="52" t="s">
        <v>136</v>
      </c>
      <c r="E537" s="52" t="s">
        <v>193</v>
      </c>
      <c r="F537" s="52" t="s">
        <v>240</v>
      </c>
      <c r="G537" s="51"/>
      <c r="H537" s="50">
        <v>131</v>
      </c>
      <c r="I537" s="50">
        <v>178</v>
      </c>
      <c r="J537" s="50">
        <v>144</v>
      </c>
      <c r="K537" s="50">
        <v>91</v>
      </c>
      <c r="L537" s="53">
        <f>KotaD4_otus[[#This Row],[D4.0917]]/H$626</f>
        <v>2.9111111111111113E-3</v>
      </c>
      <c r="M537" s="53">
        <f>KotaD4_otus[[#This Row],[D4.1016]]/I$626</f>
        <v>3.9555555555555559E-3</v>
      </c>
      <c r="N537" s="53">
        <f>KotaD4_otus[[#This Row],[D4.1030]]/J$626</f>
        <v>3.2000000000000002E-3</v>
      </c>
      <c r="O537" s="53">
        <f>KotaD4_otus[[#This Row],[D4.1016]]/K$626</f>
        <v>3.9555555555555559E-3</v>
      </c>
    </row>
    <row r="538" spans="1:15" x14ac:dyDescent="0.35">
      <c r="A538" s="52">
        <v>114</v>
      </c>
      <c r="B538" s="52" t="s">
        <v>88</v>
      </c>
      <c r="C538" s="52" t="s">
        <v>114</v>
      </c>
      <c r="D538" s="52" t="s">
        <v>113</v>
      </c>
      <c r="E538" s="52" t="s">
        <v>1799</v>
      </c>
      <c r="F538" s="52" t="s">
        <v>1800</v>
      </c>
      <c r="G538" s="51"/>
      <c r="H538" s="50">
        <v>19</v>
      </c>
      <c r="I538" s="50">
        <v>58</v>
      </c>
      <c r="J538" s="50">
        <v>54</v>
      </c>
      <c r="K538" s="50">
        <v>91</v>
      </c>
      <c r="L538" s="53">
        <f>KotaD4_otus[[#This Row],[D4.0917]]/H$626</f>
        <v>4.2222222222222222E-4</v>
      </c>
      <c r="M538" s="53">
        <f>KotaD4_otus[[#This Row],[D4.1016]]/I$626</f>
        <v>1.2888888888888889E-3</v>
      </c>
      <c r="N538" s="53">
        <f>KotaD4_otus[[#This Row],[D4.1030]]/J$626</f>
        <v>1.1999999999999999E-3</v>
      </c>
      <c r="O538" s="53">
        <f>KotaD4_otus[[#This Row],[D4.1016]]/K$626</f>
        <v>1.2888888888888889E-3</v>
      </c>
    </row>
    <row r="539" spans="1:15" x14ac:dyDescent="0.35">
      <c r="A539" s="52">
        <v>32</v>
      </c>
      <c r="B539" s="52" t="s">
        <v>88</v>
      </c>
      <c r="C539" s="52" t="s">
        <v>107</v>
      </c>
      <c r="D539" s="52" t="s">
        <v>106</v>
      </c>
      <c r="E539" s="52" t="s">
        <v>234</v>
      </c>
      <c r="F539" s="52" t="s">
        <v>1801</v>
      </c>
      <c r="G539" s="51"/>
      <c r="H539" s="50">
        <v>457</v>
      </c>
      <c r="I539" s="50">
        <v>307</v>
      </c>
      <c r="J539" s="50">
        <v>147</v>
      </c>
      <c r="K539" s="50">
        <v>83</v>
      </c>
      <c r="L539" s="53">
        <f>KotaD4_otus[[#This Row],[D4.0917]]/H$626</f>
        <v>1.0155555555555555E-2</v>
      </c>
      <c r="M539" s="53">
        <f>KotaD4_otus[[#This Row],[D4.1016]]/I$626</f>
        <v>6.8222222222222226E-3</v>
      </c>
      <c r="N539" s="53">
        <f>KotaD4_otus[[#This Row],[D4.1030]]/J$626</f>
        <v>3.2666666666666669E-3</v>
      </c>
      <c r="O539" s="53">
        <f>KotaD4_otus[[#This Row],[D4.1016]]/K$626</f>
        <v>6.8222222222222226E-3</v>
      </c>
    </row>
    <row r="540" spans="1:15" x14ac:dyDescent="0.35">
      <c r="A540" s="52">
        <v>37</v>
      </c>
      <c r="B540" s="52" t="s">
        <v>88</v>
      </c>
      <c r="C540" s="52" t="s">
        <v>114</v>
      </c>
      <c r="D540" s="52" t="s">
        <v>136</v>
      </c>
      <c r="E540" s="52" t="s">
        <v>252</v>
      </c>
      <c r="F540" s="52" t="s">
        <v>251</v>
      </c>
      <c r="G540" s="51"/>
      <c r="H540" s="50">
        <v>141</v>
      </c>
      <c r="I540" s="50">
        <v>369</v>
      </c>
      <c r="J540" s="50">
        <v>242</v>
      </c>
      <c r="K540" s="50">
        <v>83</v>
      </c>
      <c r="L540" s="53">
        <f>KotaD4_otus[[#This Row],[D4.0917]]/H$626</f>
        <v>3.1333333333333335E-3</v>
      </c>
      <c r="M540" s="53">
        <f>KotaD4_otus[[#This Row],[D4.1016]]/I$626</f>
        <v>8.2000000000000007E-3</v>
      </c>
      <c r="N540" s="53">
        <f>KotaD4_otus[[#This Row],[D4.1030]]/J$626</f>
        <v>5.3777777777777782E-3</v>
      </c>
      <c r="O540" s="53">
        <f>KotaD4_otus[[#This Row],[D4.1016]]/K$626</f>
        <v>8.2000000000000007E-3</v>
      </c>
    </row>
    <row r="541" spans="1:15" x14ac:dyDescent="0.35">
      <c r="A541" s="52">
        <v>64</v>
      </c>
      <c r="B541" s="52" t="s">
        <v>88</v>
      </c>
      <c r="C541" s="52" t="s">
        <v>1802</v>
      </c>
      <c r="D541" s="52" t="s">
        <v>1803</v>
      </c>
      <c r="E541" s="52" t="s">
        <v>1804</v>
      </c>
      <c r="F541" s="52" t="s">
        <v>1805</v>
      </c>
      <c r="G541" s="51"/>
      <c r="H541" s="50">
        <v>151</v>
      </c>
      <c r="I541" s="50">
        <v>86</v>
      </c>
      <c r="J541" s="50">
        <v>74</v>
      </c>
      <c r="K541" s="50">
        <v>79</v>
      </c>
      <c r="L541" s="53">
        <f>KotaD4_otus[[#This Row],[D4.0917]]/H$626</f>
        <v>3.3555555555555556E-3</v>
      </c>
      <c r="M541" s="53">
        <f>KotaD4_otus[[#This Row],[D4.1016]]/I$626</f>
        <v>1.911111111111111E-3</v>
      </c>
      <c r="N541" s="53">
        <f>KotaD4_otus[[#This Row],[D4.1030]]/J$626</f>
        <v>1.6444444444444445E-3</v>
      </c>
      <c r="O541" s="53">
        <f>KotaD4_otus[[#This Row],[D4.1016]]/K$626</f>
        <v>1.911111111111111E-3</v>
      </c>
    </row>
    <row r="542" spans="1:15" x14ac:dyDescent="0.35">
      <c r="A542" s="52">
        <v>253</v>
      </c>
      <c r="B542" s="52" t="s">
        <v>88</v>
      </c>
      <c r="C542" s="52" t="s">
        <v>97</v>
      </c>
      <c r="D542" s="52" t="s">
        <v>96</v>
      </c>
      <c r="E542" s="52" t="s">
        <v>1806</v>
      </c>
      <c r="G542" s="51"/>
      <c r="H542" s="50">
        <v>3</v>
      </c>
      <c r="I542" s="50">
        <v>0</v>
      </c>
      <c r="J542" s="50">
        <v>0</v>
      </c>
      <c r="K542" s="50">
        <v>77</v>
      </c>
      <c r="L542" s="53">
        <f>KotaD4_otus[[#This Row],[D4.0917]]/H$626</f>
        <v>6.666666666666667E-5</v>
      </c>
      <c r="M542" s="53">
        <f>KotaD4_otus[[#This Row],[D4.1016]]/I$626</f>
        <v>0</v>
      </c>
      <c r="N542" s="53">
        <f>KotaD4_otus[[#This Row],[D4.1030]]/J$626</f>
        <v>0</v>
      </c>
      <c r="O542" s="53">
        <f>KotaD4_otus[[#This Row],[D4.1016]]/K$626</f>
        <v>0</v>
      </c>
    </row>
    <row r="543" spans="1:15" x14ac:dyDescent="0.35">
      <c r="A543" s="52">
        <v>19</v>
      </c>
      <c r="B543" s="52" t="s">
        <v>88</v>
      </c>
      <c r="C543" s="52" t="s">
        <v>114</v>
      </c>
      <c r="D543" s="52" t="s">
        <v>136</v>
      </c>
      <c r="E543" s="52" t="s">
        <v>1770</v>
      </c>
      <c r="F543" s="52" t="s">
        <v>1807</v>
      </c>
      <c r="G543" s="51"/>
      <c r="H543" s="50">
        <v>259</v>
      </c>
      <c r="I543" s="50">
        <v>679</v>
      </c>
      <c r="J543" s="50">
        <v>452</v>
      </c>
      <c r="K543" s="50">
        <v>70</v>
      </c>
      <c r="L543" s="53">
        <f>KotaD4_otus[[#This Row],[D4.0917]]/H$626</f>
        <v>5.7555555555555554E-3</v>
      </c>
      <c r="M543" s="53">
        <f>KotaD4_otus[[#This Row],[D4.1016]]/I$626</f>
        <v>1.508888888888889E-2</v>
      </c>
      <c r="N543" s="53">
        <f>KotaD4_otus[[#This Row],[D4.1030]]/J$626</f>
        <v>1.0044444444444444E-2</v>
      </c>
      <c r="O543" s="53">
        <f>KotaD4_otus[[#This Row],[D4.1016]]/K$626</f>
        <v>1.508888888888889E-2</v>
      </c>
    </row>
    <row r="544" spans="1:15" x14ac:dyDescent="0.35">
      <c r="A544" s="52">
        <v>131</v>
      </c>
      <c r="B544" s="52" t="s">
        <v>88</v>
      </c>
      <c r="C544" s="52" t="s">
        <v>1808</v>
      </c>
      <c r="D544" s="52" t="s">
        <v>1809</v>
      </c>
      <c r="E544" s="52" t="s">
        <v>1810</v>
      </c>
      <c r="G544" s="51"/>
      <c r="H544" s="50">
        <v>25</v>
      </c>
      <c r="I544" s="50">
        <v>18</v>
      </c>
      <c r="J544" s="50">
        <v>86</v>
      </c>
      <c r="K544" s="50">
        <v>65</v>
      </c>
      <c r="L544" s="53">
        <f>KotaD4_otus[[#This Row],[D4.0917]]/H$626</f>
        <v>5.5555555555555556E-4</v>
      </c>
      <c r="M544" s="53">
        <f>KotaD4_otus[[#This Row],[D4.1016]]/I$626</f>
        <v>4.0000000000000002E-4</v>
      </c>
      <c r="N544" s="53">
        <f>KotaD4_otus[[#This Row],[D4.1030]]/J$626</f>
        <v>1.911111111111111E-3</v>
      </c>
      <c r="O544" s="53">
        <f>KotaD4_otus[[#This Row],[D4.1016]]/K$626</f>
        <v>4.0000000000000002E-4</v>
      </c>
    </row>
    <row r="545" spans="1:15" x14ac:dyDescent="0.35">
      <c r="A545" s="52">
        <v>113</v>
      </c>
      <c r="B545" s="52" t="s">
        <v>88</v>
      </c>
      <c r="C545" s="52" t="s">
        <v>107</v>
      </c>
      <c r="D545" s="52" t="s">
        <v>106</v>
      </c>
      <c r="E545" s="52" t="s">
        <v>1811</v>
      </c>
      <c r="F545" s="52" t="s">
        <v>1812</v>
      </c>
      <c r="G545" s="51"/>
      <c r="H545" s="50">
        <v>42</v>
      </c>
      <c r="I545" s="50">
        <v>53</v>
      </c>
      <c r="J545" s="50">
        <v>59</v>
      </c>
      <c r="K545" s="50">
        <v>63</v>
      </c>
      <c r="L545" s="53">
        <f>KotaD4_otus[[#This Row],[D4.0917]]/H$626</f>
        <v>9.3333333333333332E-4</v>
      </c>
      <c r="M545" s="53">
        <f>KotaD4_otus[[#This Row],[D4.1016]]/I$626</f>
        <v>1.1777777777777778E-3</v>
      </c>
      <c r="N545" s="53">
        <f>KotaD4_otus[[#This Row],[D4.1030]]/J$626</f>
        <v>1.3111111111111112E-3</v>
      </c>
      <c r="O545" s="53">
        <f>KotaD4_otus[[#This Row],[D4.1016]]/K$626</f>
        <v>1.1777777777777778E-3</v>
      </c>
    </row>
    <row r="546" spans="1:15" x14ac:dyDescent="0.35">
      <c r="A546" s="52">
        <v>162</v>
      </c>
      <c r="B546" s="52" t="s">
        <v>88</v>
      </c>
      <c r="C546" s="52" t="s">
        <v>172</v>
      </c>
      <c r="D546" s="52" t="s">
        <v>171</v>
      </c>
      <c r="E546" s="52" t="s">
        <v>170</v>
      </c>
      <c r="F546" s="52" t="s">
        <v>1813</v>
      </c>
      <c r="G546" s="51"/>
      <c r="H546" s="50">
        <v>2</v>
      </c>
      <c r="I546" s="50">
        <v>17</v>
      </c>
      <c r="J546" s="50">
        <v>44</v>
      </c>
      <c r="K546" s="50">
        <v>63</v>
      </c>
      <c r="L546" s="53">
        <f>KotaD4_otus[[#This Row],[D4.0917]]/H$626</f>
        <v>4.4444444444444447E-5</v>
      </c>
      <c r="M546" s="53">
        <f>KotaD4_otus[[#This Row],[D4.1016]]/I$626</f>
        <v>3.7777777777777777E-4</v>
      </c>
      <c r="N546" s="53">
        <f>KotaD4_otus[[#This Row],[D4.1030]]/J$626</f>
        <v>9.7777777777777772E-4</v>
      </c>
      <c r="O546" s="53">
        <f>KotaD4_otus[[#This Row],[D4.1016]]/K$626</f>
        <v>3.7777777777777777E-4</v>
      </c>
    </row>
    <row r="547" spans="1:15" x14ac:dyDescent="0.35">
      <c r="A547" s="52">
        <v>117</v>
      </c>
      <c r="B547" s="52" t="s">
        <v>88</v>
      </c>
      <c r="C547" s="52" t="s">
        <v>1814</v>
      </c>
      <c r="D547" s="52" t="s">
        <v>1815</v>
      </c>
      <c r="E547" s="52" t="s">
        <v>1816</v>
      </c>
      <c r="G547" s="51"/>
      <c r="H547" s="50">
        <v>71</v>
      </c>
      <c r="I547" s="50">
        <v>44</v>
      </c>
      <c r="J547" s="50">
        <v>58</v>
      </c>
      <c r="K547" s="50">
        <v>55</v>
      </c>
      <c r="L547" s="53">
        <f>KotaD4_otus[[#This Row],[D4.0917]]/H$626</f>
        <v>1.5777777777777778E-3</v>
      </c>
      <c r="M547" s="53">
        <f>KotaD4_otus[[#This Row],[D4.1016]]/I$626</f>
        <v>9.7777777777777772E-4</v>
      </c>
      <c r="N547" s="53">
        <f>KotaD4_otus[[#This Row],[D4.1030]]/J$626</f>
        <v>1.2888888888888889E-3</v>
      </c>
      <c r="O547" s="53">
        <f>KotaD4_otus[[#This Row],[D4.1016]]/K$626</f>
        <v>9.7777777777777772E-4</v>
      </c>
    </row>
    <row r="548" spans="1:15" x14ac:dyDescent="0.35">
      <c r="A548" s="52">
        <v>581</v>
      </c>
      <c r="B548" s="52" t="s">
        <v>88</v>
      </c>
      <c r="C548" s="52" t="s">
        <v>172</v>
      </c>
      <c r="D548" s="52" t="s">
        <v>171</v>
      </c>
      <c r="E548" s="52" t="s">
        <v>170</v>
      </c>
      <c r="F548" s="52" t="s">
        <v>1817</v>
      </c>
      <c r="G548" s="51"/>
      <c r="H548" s="50">
        <v>5</v>
      </c>
      <c r="I548" s="50">
        <v>4</v>
      </c>
      <c r="J548" s="50">
        <v>25</v>
      </c>
      <c r="K548" s="50">
        <v>55</v>
      </c>
      <c r="L548" s="53">
        <f>KotaD4_otus[[#This Row],[D4.0917]]/H$626</f>
        <v>1.1111111111111112E-4</v>
      </c>
      <c r="M548" s="53">
        <f>KotaD4_otus[[#This Row],[D4.1016]]/I$626</f>
        <v>8.8888888888888893E-5</v>
      </c>
      <c r="N548" s="53">
        <f>KotaD4_otus[[#This Row],[D4.1030]]/J$626</f>
        <v>5.5555555555555556E-4</v>
      </c>
      <c r="O548" s="53">
        <f>KotaD4_otus[[#This Row],[D4.1016]]/K$626</f>
        <v>8.8888888888888893E-5</v>
      </c>
    </row>
    <row r="549" spans="1:15" x14ac:dyDescent="0.35">
      <c r="A549" s="52">
        <v>63</v>
      </c>
      <c r="B549" s="52" t="s">
        <v>88</v>
      </c>
      <c r="C549" s="52" t="s">
        <v>114</v>
      </c>
      <c r="D549" s="52" t="s">
        <v>136</v>
      </c>
      <c r="E549" s="52" t="s">
        <v>1766</v>
      </c>
      <c r="F549" s="52" t="s">
        <v>1818</v>
      </c>
      <c r="G549" s="51"/>
      <c r="H549" s="50">
        <v>344</v>
      </c>
      <c r="I549" s="50">
        <v>13</v>
      </c>
      <c r="J549" s="50">
        <v>25</v>
      </c>
      <c r="K549" s="50">
        <v>51</v>
      </c>
      <c r="L549" s="53">
        <f>KotaD4_otus[[#This Row],[D4.0917]]/H$626</f>
        <v>7.6444444444444442E-3</v>
      </c>
      <c r="M549" s="53">
        <f>KotaD4_otus[[#This Row],[D4.1016]]/I$626</f>
        <v>2.8888888888888888E-4</v>
      </c>
      <c r="N549" s="53">
        <f>KotaD4_otus[[#This Row],[D4.1030]]/J$626</f>
        <v>5.5555555555555556E-4</v>
      </c>
      <c r="O549" s="53">
        <f>KotaD4_otus[[#This Row],[D4.1016]]/K$626</f>
        <v>2.8888888888888888E-4</v>
      </c>
    </row>
    <row r="550" spans="1:15" x14ac:dyDescent="0.35">
      <c r="A550" s="52">
        <v>104</v>
      </c>
      <c r="B550" s="52" t="s">
        <v>88</v>
      </c>
      <c r="C550" s="52" t="s">
        <v>114</v>
      </c>
      <c r="D550" s="52" t="s">
        <v>136</v>
      </c>
      <c r="E550" s="52" t="s">
        <v>155</v>
      </c>
      <c r="F550" s="52" t="s">
        <v>1819</v>
      </c>
      <c r="G550" s="51"/>
      <c r="H550" s="50">
        <v>117</v>
      </c>
      <c r="I550" s="50">
        <v>56</v>
      </c>
      <c r="J550" s="50">
        <v>45</v>
      </c>
      <c r="K550" s="50">
        <v>43</v>
      </c>
      <c r="L550" s="53">
        <f>KotaD4_otus[[#This Row],[D4.0917]]/H$626</f>
        <v>2.5999999999999999E-3</v>
      </c>
      <c r="M550" s="53">
        <f>KotaD4_otus[[#This Row],[D4.1016]]/I$626</f>
        <v>1.2444444444444445E-3</v>
      </c>
      <c r="N550" s="53">
        <f>KotaD4_otus[[#This Row],[D4.1030]]/J$626</f>
        <v>1E-3</v>
      </c>
      <c r="O550" s="53">
        <f>KotaD4_otus[[#This Row],[D4.1016]]/K$626</f>
        <v>1.2444444444444445E-3</v>
      </c>
    </row>
    <row r="551" spans="1:15" x14ac:dyDescent="0.35">
      <c r="A551" s="52">
        <v>112</v>
      </c>
      <c r="B551" s="52" t="s">
        <v>88</v>
      </c>
      <c r="C551" s="52" t="s">
        <v>114</v>
      </c>
      <c r="D551" s="52" t="s">
        <v>136</v>
      </c>
      <c r="E551" s="52" t="s">
        <v>193</v>
      </c>
      <c r="F551" s="52" t="s">
        <v>207</v>
      </c>
      <c r="G551" s="51"/>
      <c r="H551" s="50">
        <v>33</v>
      </c>
      <c r="I551" s="50">
        <v>93</v>
      </c>
      <c r="J551" s="50">
        <v>72</v>
      </c>
      <c r="K551" s="50">
        <v>43</v>
      </c>
      <c r="L551" s="53">
        <f>KotaD4_otus[[#This Row],[D4.0917]]/H$626</f>
        <v>7.3333333333333334E-4</v>
      </c>
      <c r="M551" s="53">
        <f>KotaD4_otus[[#This Row],[D4.1016]]/I$626</f>
        <v>2.0666666666666667E-3</v>
      </c>
      <c r="N551" s="53">
        <f>KotaD4_otus[[#This Row],[D4.1030]]/J$626</f>
        <v>1.6000000000000001E-3</v>
      </c>
      <c r="O551" s="53">
        <f>KotaD4_otus[[#This Row],[D4.1016]]/K$626</f>
        <v>2.0666666666666667E-3</v>
      </c>
    </row>
    <row r="552" spans="1:15" x14ac:dyDescent="0.35">
      <c r="A552" s="52">
        <v>123</v>
      </c>
      <c r="B552" s="52" t="s">
        <v>88</v>
      </c>
      <c r="C552" s="52" t="s">
        <v>165</v>
      </c>
      <c r="D552" s="52" t="s">
        <v>164</v>
      </c>
      <c r="E552" s="52" t="s">
        <v>163</v>
      </c>
      <c r="F552" s="52" t="s">
        <v>162</v>
      </c>
      <c r="G552" s="51"/>
      <c r="H552" s="50">
        <v>98</v>
      </c>
      <c r="I552" s="50">
        <v>38</v>
      </c>
      <c r="J552" s="50">
        <v>39</v>
      </c>
      <c r="K552" s="50">
        <v>42</v>
      </c>
      <c r="L552" s="53">
        <f>KotaD4_otus[[#This Row],[D4.0917]]/H$626</f>
        <v>2.1777777777777776E-3</v>
      </c>
      <c r="M552" s="53">
        <f>KotaD4_otus[[#This Row],[D4.1016]]/I$626</f>
        <v>8.4444444444444443E-4</v>
      </c>
      <c r="N552" s="53">
        <f>KotaD4_otus[[#This Row],[D4.1030]]/J$626</f>
        <v>8.6666666666666663E-4</v>
      </c>
      <c r="O552" s="53">
        <f>KotaD4_otus[[#This Row],[D4.1016]]/K$626</f>
        <v>8.4444444444444443E-4</v>
      </c>
    </row>
    <row r="553" spans="1:15" x14ac:dyDescent="0.35">
      <c r="A553" s="52">
        <v>491</v>
      </c>
      <c r="B553" s="52" t="s">
        <v>88</v>
      </c>
      <c r="C553" s="52" t="s">
        <v>146</v>
      </c>
      <c r="D553" s="52" t="s">
        <v>145</v>
      </c>
      <c r="E553" s="52" t="s">
        <v>144</v>
      </c>
      <c r="F553" s="52" t="s">
        <v>1820</v>
      </c>
      <c r="G553" s="51"/>
      <c r="H553" s="50">
        <v>2</v>
      </c>
      <c r="I553" s="50">
        <v>4</v>
      </c>
      <c r="J553" s="50">
        <v>21</v>
      </c>
      <c r="K553" s="50">
        <v>42</v>
      </c>
      <c r="L553" s="53">
        <f>KotaD4_otus[[#This Row],[D4.0917]]/H$626</f>
        <v>4.4444444444444447E-5</v>
      </c>
      <c r="M553" s="53">
        <f>KotaD4_otus[[#This Row],[D4.1016]]/I$626</f>
        <v>8.8888888888888893E-5</v>
      </c>
      <c r="N553" s="53">
        <f>KotaD4_otus[[#This Row],[D4.1030]]/J$626</f>
        <v>4.6666666666666666E-4</v>
      </c>
      <c r="O553" s="53">
        <f>KotaD4_otus[[#This Row],[D4.1016]]/K$626</f>
        <v>8.8888888888888893E-5</v>
      </c>
    </row>
    <row r="554" spans="1:15" x14ac:dyDescent="0.35">
      <c r="A554" s="52">
        <v>314</v>
      </c>
      <c r="B554" s="52" t="s">
        <v>88</v>
      </c>
      <c r="C554" s="52" t="s">
        <v>1821</v>
      </c>
      <c r="D554" s="52" t="s">
        <v>1822</v>
      </c>
      <c r="E554" s="52" t="s">
        <v>1823</v>
      </c>
      <c r="G554" s="51"/>
      <c r="H554" s="50">
        <v>15</v>
      </c>
      <c r="I554" s="50">
        <v>1</v>
      </c>
      <c r="J554" s="50">
        <v>0</v>
      </c>
      <c r="K554" s="50">
        <v>41</v>
      </c>
      <c r="L554" s="53">
        <f>KotaD4_otus[[#This Row],[D4.0917]]/H$626</f>
        <v>3.3333333333333332E-4</v>
      </c>
      <c r="M554" s="53">
        <f>KotaD4_otus[[#This Row],[D4.1016]]/I$626</f>
        <v>2.2222222222222223E-5</v>
      </c>
      <c r="N554" s="53">
        <f>KotaD4_otus[[#This Row],[D4.1030]]/J$626</f>
        <v>0</v>
      </c>
      <c r="O554" s="53">
        <f>KotaD4_otus[[#This Row],[D4.1016]]/K$626</f>
        <v>2.2222222222222223E-5</v>
      </c>
    </row>
    <row r="555" spans="1:15" x14ac:dyDescent="0.35">
      <c r="A555" s="52">
        <v>139</v>
      </c>
      <c r="B555" s="52" t="s">
        <v>88</v>
      </c>
      <c r="C555" s="52" t="s">
        <v>1824</v>
      </c>
      <c r="D555" s="52" t="s">
        <v>1825</v>
      </c>
      <c r="E555" s="52" t="s">
        <v>1826</v>
      </c>
      <c r="F555" s="52" t="s">
        <v>1827</v>
      </c>
      <c r="G555" s="51"/>
      <c r="H555" s="50">
        <v>94</v>
      </c>
      <c r="I555" s="50">
        <v>9</v>
      </c>
      <c r="J555" s="50">
        <v>24</v>
      </c>
      <c r="K555" s="50">
        <v>40</v>
      </c>
      <c r="L555" s="53">
        <f>KotaD4_otus[[#This Row],[D4.0917]]/H$626</f>
        <v>2.0888888888888888E-3</v>
      </c>
      <c r="M555" s="53">
        <f>KotaD4_otus[[#This Row],[D4.1016]]/I$626</f>
        <v>2.0000000000000001E-4</v>
      </c>
      <c r="N555" s="53">
        <f>KotaD4_otus[[#This Row],[D4.1030]]/J$626</f>
        <v>5.3333333333333336E-4</v>
      </c>
      <c r="O555" s="53">
        <f>KotaD4_otus[[#This Row],[D4.1016]]/K$626</f>
        <v>2.0000000000000001E-4</v>
      </c>
    </row>
    <row r="556" spans="1:15" x14ac:dyDescent="0.35">
      <c r="A556" s="52">
        <v>95</v>
      </c>
      <c r="B556" s="52" t="s">
        <v>88</v>
      </c>
      <c r="C556" s="52" t="s">
        <v>114</v>
      </c>
      <c r="D556" s="52" t="s">
        <v>136</v>
      </c>
      <c r="E556" s="52" t="s">
        <v>1772</v>
      </c>
      <c r="F556" s="52" t="s">
        <v>1828</v>
      </c>
      <c r="G556" s="51"/>
      <c r="H556" s="50">
        <v>215</v>
      </c>
      <c r="I556" s="50">
        <v>23</v>
      </c>
      <c r="J556" s="50">
        <v>32</v>
      </c>
      <c r="K556" s="50">
        <v>38</v>
      </c>
      <c r="L556" s="53">
        <f>KotaD4_otus[[#This Row],[D4.0917]]/H$626</f>
        <v>4.7777777777777775E-3</v>
      </c>
      <c r="M556" s="53">
        <f>KotaD4_otus[[#This Row],[D4.1016]]/I$626</f>
        <v>5.1111111111111116E-4</v>
      </c>
      <c r="N556" s="53">
        <f>KotaD4_otus[[#This Row],[D4.1030]]/J$626</f>
        <v>7.1111111111111115E-4</v>
      </c>
      <c r="O556" s="53">
        <f>KotaD4_otus[[#This Row],[D4.1016]]/K$626</f>
        <v>5.1111111111111116E-4</v>
      </c>
    </row>
    <row r="557" spans="1:15" x14ac:dyDescent="0.35">
      <c r="A557" s="52">
        <v>212</v>
      </c>
      <c r="B557" s="52" t="s">
        <v>88</v>
      </c>
      <c r="C557" s="52" t="s">
        <v>114</v>
      </c>
      <c r="D557" s="52" t="s">
        <v>136</v>
      </c>
      <c r="E557" s="52" t="s">
        <v>1829</v>
      </c>
      <c r="F557" s="52" t="s">
        <v>1830</v>
      </c>
      <c r="G557" s="51"/>
      <c r="H557" s="50">
        <v>21</v>
      </c>
      <c r="I557" s="50">
        <v>27</v>
      </c>
      <c r="J557" s="50">
        <v>11</v>
      </c>
      <c r="K557" s="50">
        <v>33</v>
      </c>
      <c r="L557" s="53">
        <f>KotaD4_otus[[#This Row],[D4.0917]]/H$626</f>
        <v>4.6666666666666666E-4</v>
      </c>
      <c r="M557" s="53">
        <f>KotaD4_otus[[#This Row],[D4.1016]]/I$626</f>
        <v>5.9999999999999995E-4</v>
      </c>
      <c r="N557" s="53">
        <f>KotaD4_otus[[#This Row],[D4.1030]]/J$626</f>
        <v>2.4444444444444443E-4</v>
      </c>
      <c r="O557" s="53">
        <f>KotaD4_otus[[#This Row],[D4.1016]]/K$626</f>
        <v>5.9999999999999995E-4</v>
      </c>
    </row>
    <row r="558" spans="1:15" x14ac:dyDescent="0.35">
      <c r="A558" s="52">
        <v>83</v>
      </c>
      <c r="B558" s="52" t="s">
        <v>88</v>
      </c>
      <c r="C558" s="52" t="s">
        <v>114</v>
      </c>
      <c r="D558" s="52" t="s">
        <v>136</v>
      </c>
      <c r="E558" s="52" t="s">
        <v>248</v>
      </c>
      <c r="F558" s="52" t="s">
        <v>247</v>
      </c>
      <c r="G558" s="51"/>
      <c r="H558" s="50">
        <v>47</v>
      </c>
      <c r="I558" s="50">
        <v>137</v>
      </c>
      <c r="J558" s="50">
        <v>99</v>
      </c>
      <c r="K558" s="50">
        <v>29</v>
      </c>
      <c r="L558" s="53">
        <f>KotaD4_otus[[#This Row],[D4.0917]]/H$626</f>
        <v>1.0444444444444444E-3</v>
      </c>
      <c r="M558" s="53">
        <f>KotaD4_otus[[#This Row],[D4.1016]]/I$626</f>
        <v>3.0444444444444442E-3</v>
      </c>
      <c r="N558" s="53">
        <f>KotaD4_otus[[#This Row],[D4.1030]]/J$626</f>
        <v>2.2000000000000001E-3</v>
      </c>
      <c r="O558" s="53">
        <f>KotaD4_otus[[#This Row],[D4.1016]]/K$626</f>
        <v>3.0444444444444442E-3</v>
      </c>
    </row>
    <row r="559" spans="1:15" x14ac:dyDescent="0.35">
      <c r="A559" s="52">
        <v>74</v>
      </c>
      <c r="B559" s="52" t="s">
        <v>88</v>
      </c>
      <c r="C559" s="52" t="s">
        <v>219</v>
      </c>
      <c r="D559" s="52" t="s">
        <v>218</v>
      </c>
      <c r="E559" s="52" t="s">
        <v>217</v>
      </c>
      <c r="F559" s="52" t="s">
        <v>216</v>
      </c>
      <c r="G559" s="51"/>
      <c r="H559" s="50">
        <v>240</v>
      </c>
      <c r="I559" s="50">
        <v>63</v>
      </c>
      <c r="J559" s="50">
        <v>28</v>
      </c>
      <c r="K559" s="50">
        <v>28</v>
      </c>
      <c r="L559" s="53">
        <f>KotaD4_otus[[#This Row],[D4.0917]]/H$626</f>
        <v>5.3333333333333332E-3</v>
      </c>
      <c r="M559" s="53">
        <f>KotaD4_otus[[#This Row],[D4.1016]]/I$626</f>
        <v>1.4E-3</v>
      </c>
      <c r="N559" s="53">
        <f>KotaD4_otus[[#This Row],[D4.1030]]/J$626</f>
        <v>6.2222222222222225E-4</v>
      </c>
      <c r="O559" s="53">
        <f>KotaD4_otus[[#This Row],[D4.1016]]/K$626</f>
        <v>1.4E-3</v>
      </c>
    </row>
    <row r="560" spans="1:15" x14ac:dyDescent="0.35">
      <c r="A560" s="52">
        <v>401</v>
      </c>
      <c r="B560" s="52" t="s">
        <v>88</v>
      </c>
      <c r="C560" s="52" t="s">
        <v>1831</v>
      </c>
      <c r="D560" s="52" t="s">
        <v>1832</v>
      </c>
      <c r="E560" s="52" t="s">
        <v>1833</v>
      </c>
      <c r="G560" s="51"/>
      <c r="H560" s="50">
        <v>3</v>
      </c>
      <c r="I560" s="50">
        <v>3</v>
      </c>
      <c r="J560" s="50">
        <v>9</v>
      </c>
      <c r="K560" s="50">
        <v>28</v>
      </c>
      <c r="L560" s="53">
        <f>KotaD4_otus[[#This Row],[D4.0917]]/H$626</f>
        <v>6.666666666666667E-5</v>
      </c>
      <c r="M560" s="53">
        <f>KotaD4_otus[[#This Row],[D4.1016]]/I$626</f>
        <v>6.666666666666667E-5</v>
      </c>
      <c r="N560" s="53">
        <f>KotaD4_otus[[#This Row],[D4.1030]]/J$626</f>
        <v>2.0000000000000001E-4</v>
      </c>
      <c r="O560" s="53">
        <f>KotaD4_otus[[#This Row],[D4.1016]]/K$626</f>
        <v>6.666666666666667E-5</v>
      </c>
    </row>
    <row r="561" spans="1:15" x14ac:dyDescent="0.35">
      <c r="A561" s="52">
        <v>248</v>
      </c>
      <c r="B561" s="52" t="s">
        <v>88</v>
      </c>
      <c r="C561" s="52" t="s">
        <v>1834</v>
      </c>
      <c r="D561" s="52" t="s">
        <v>1835</v>
      </c>
      <c r="E561" s="52" t="s">
        <v>1836</v>
      </c>
      <c r="G561" s="51"/>
      <c r="H561" s="50">
        <v>5</v>
      </c>
      <c r="I561" s="50">
        <v>20</v>
      </c>
      <c r="J561" s="50">
        <v>18</v>
      </c>
      <c r="K561" s="50">
        <v>26</v>
      </c>
      <c r="L561" s="53">
        <f>KotaD4_otus[[#This Row],[D4.0917]]/H$626</f>
        <v>1.1111111111111112E-4</v>
      </c>
      <c r="M561" s="53">
        <f>KotaD4_otus[[#This Row],[D4.1016]]/I$626</f>
        <v>4.4444444444444447E-4</v>
      </c>
      <c r="N561" s="53">
        <f>KotaD4_otus[[#This Row],[D4.1030]]/J$626</f>
        <v>4.0000000000000002E-4</v>
      </c>
      <c r="O561" s="53">
        <f>KotaD4_otus[[#This Row],[D4.1016]]/K$626</f>
        <v>4.4444444444444447E-4</v>
      </c>
    </row>
    <row r="562" spans="1:15" x14ac:dyDescent="0.35">
      <c r="A562" s="52">
        <v>339</v>
      </c>
      <c r="B562" s="52" t="s">
        <v>1312</v>
      </c>
      <c r="C562" s="52" t="s">
        <v>1837</v>
      </c>
      <c r="D562" s="52" t="s">
        <v>1838</v>
      </c>
      <c r="G562" s="51"/>
      <c r="H562" s="50">
        <v>0</v>
      </c>
      <c r="I562" s="50">
        <v>2</v>
      </c>
      <c r="J562" s="50">
        <v>20</v>
      </c>
      <c r="K562" s="50">
        <v>26</v>
      </c>
      <c r="L562" s="53">
        <f>KotaD4_otus[[#This Row],[D4.0917]]/H$626</f>
        <v>0</v>
      </c>
      <c r="M562" s="53">
        <f>KotaD4_otus[[#This Row],[D4.1016]]/I$626</f>
        <v>4.4444444444444447E-5</v>
      </c>
      <c r="N562" s="53">
        <f>KotaD4_otus[[#This Row],[D4.1030]]/J$626</f>
        <v>4.4444444444444447E-4</v>
      </c>
      <c r="O562" s="53">
        <f>KotaD4_otus[[#This Row],[D4.1016]]/K$626</f>
        <v>4.4444444444444447E-5</v>
      </c>
    </row>
    <row r="563" spans="1:15" x14ac:dyDescent="0.35">
      <c r="A563" s="52">
        <v>240</v>
      </c>
      <c r="B563" s="52" t="s">
        <v>88</v>
      </c>
      <c r="C563" s="52" t="s">
        <v>1839</v>
      </c>
      <c r="D563" s="52" t="s">
        <v>1840</v>
      </c>
      <c r="G563" s="51"/>
      <c r="H563" s="50">
        <v>25</v>
      </c>
      <c r="I563" s="50">
        <v>16</v>
      </c>
      <c r="J563" s="50">
        <v>23</v>
      </c>
      <c r="K563" s="50">
        <v>24</v>
      </c>
      <c r="L563" s="53">
        <f>KotaD4_otus[[#This Row],[D4.0917]]/H$626</f>
        <v>5.5555555555555556E-4</v>
      </c>
      <c r="M563" s="53">
        <f>KotaD4_otus[[#This Row],[D4.1016]]/I$626</f>
        <v>3.5555555555555557E-4</v>
      </c>
      <c r="N563" s="53">
        <f>KotaD4_otus[[#This Row],[D4.1030]]/J$626</f>
        <v>5.1111111111111116E-4</v>
      </c>
      <c r="O563" s="53">
        <f>KotaD4_otus[[#This Row],[D4.1016]]/K$626</f>
        <v>3.5555555555555557E-4</v>
      </c>
    </row>
    <row r="564" spans="1:15" x14ac:dyDescent="0.35">
      <c r="A564" s="52">
        <v>290</v>
      </c>
      <c r="B564" s="52" t="s">
        <v>1841</v>
      </c>
      <c r="C564" s="52" t="s">
        <v>1842</v>
      </c>
      <c r="D564" s="52" t="s">
        <v>1843</v>
      </c>
      <c r="E564" s="52" t="s">
        <v>1844</v>
      </c>
      <c r="G564" s="51"/>
      <c r="H564" s="50">
        <v>13</v>
      </c>
      <c r="I564" s="50">
        <v>2</v>
      </c>
      <c r="J564" s="50">
        <v>7</v>
      </c>
      <c r="K564" s="50">
        <v>24</v>
      </c>
      <c r="L564" s="53">
        <f>KotaD4_otus[[#This Row],[D4.0917]]/H$626</f>
        <v>2.8888888888888888E-4</v>
      </c>
      <c r="M564" s="53">
        <f>KotaD4_otus[[#This Row],[D4.1016]]/I$626</f>
        <v>4.4444444444444447E-5</v>
      </c>
      <c r="N564" s="53">
        <f>KotaD4_otus[[#This Row],[D4.1030]]/J$626</f>
        <v>1.5555555555555556E-4</v>
      </c>
      <c r="O564" s="53">
        <f>KotaD4_otus[[#This Row],[D4.1016]]/K$626</f>
        <v>4.4444444444444447E-5</v>
      </c>
    </row>
    <row r="565" spans="1:15" x14ac:dyDescent="0.35">
      <c r="A565" s="52">
        <v>577</v>
      </c>
      <c r="B565" s="52" t="s">
        <v>1841</v>
      </c>
      <c r="C565" s="52" t="s">
        <v>1845</v>
      </c>
      <c r="D565" s="52" t="s">
        <v>1846</v>
      </c>
      <c r="E565" s="52" t="s">
        <v>1847</v>
      </c>
      <c r="G565" s="51"/>
      <c r="H565" s="50">
        <v>1</v>
      </c>
      <c r="I565" s="50">
        <v>0</v>
      </c>
      <c r="J565" s="50">
        <v>6</v>
      </c>
      <c r="K565" s="50">
        <v>24</v>
      </c>
      <c r="L565" s="53">
        <f>KotaD4_otus[[#This Row],[D4.0917]]/H$626</f>
        <v>2.2222222222222223E-5</v>
      </c>
      <c r="M565" s="53">
        <f>KotaD4_otus[[#This Row],[D4.1016]]/I$626</f>
        <v>0</v>
      </c>
      <c r="N565" s="53">
        <f>KotaD4_otus[[#This Row],[D4.1030]]/J$626</f>
        <v>1.3333333333333334E-4</v>
      </c>
      <c r="O565" s="53">
        <f>KotaD4_otus[[#This Row],[D4.1016]]/K$626</f>
        <v>0</v>
      </c>
    </row>
    <row r="566" spans="1:15" x14ac:dyDescent="0.35">
      <c r="A566" s="52">
        <v>249</v>
      </c>
      <c r="B566" s="52" t="s">
        <v>88</v>
      </c>
      <c r="C566" s="52" t="s">
        <v>1848</v>
      </c>
      <c r="D566" s="52" t="s">
        <v>1849</v>
      </c>
      <c r="E566" s="52" t="s">
        <v>1850</v>
      </c>
      <c r="F566" s="52" t="s">
        <v>1851</v>
      </c>
      <c r="G566" s="51"/>
      <c r="H566" s="50">
        <v>22</v>
      </c>
      <c r="I566" s="50">
        <v>15</v>
      </c>
      <c r="J566" s="50">
        <v>21</v>
      </c>
      <c r="K566" s="50">
        <v>23</v>
      </c>
      <c r="L566" s="53">
        <f>KotaD4_otus[[#This Row],[D4.0917]]/H$626</f>
        <v>4.8888888888888886E-4</v>
      </c>
      <c r="M566" s="53">
        <f>KotaD4_otus[[#This Row],[D4.1016]]/I$626</f>
        <v>3.3333333333333332E-4</v>
      </c>
      <c r="N566" s="53">
        <f>KotaD4_otus[[#This Row],[D4.1030]]/J$626</f>
        <v>4.6666666666666666E-4</v>
      </c>
      <c r="O566" s="53">
        <f>KotaD4_otus[[#This Row],[D4.1016]]/K$626</f>
        <v>3.3333333333333332E-4</v>
      </c>
    </row>
    <row r="567" spans="1:15" x14ac:dyDescent="0.35">
      <c r="A567" s="52">
        <v>193</v>
      </c>
      <c r="B567" s="52" t="s">
        <v>133</v>
      </c>
      <c r="C567" s="52" t="s">
        <v>132</v>
      </c>
      <c r="D567" s="52" t="s">
        <v>131</v>
      </c>
      <c r="G567" s="51"/>
      <c r="H567" s="50">
        <v>23</v>
      </c>
      <c r="I567" s="50">
        <v>54</v>
      </c>
      <c r="J567" s="50">
        <v>22</v>
      </c>
      <c r="K567" s="50">
        <v>22</v>
      </c>
      <c r="L567" s="53">
        <f>KotaD4_otus[[#This Row],[D4.0917]]/H$626</f>
        <v>5.1111111111111116E-4</v>
      </c>
      <c r="M567" s="53">
        <f>KotaD4_otus[[#This Row],[D4.1016]]/I$626</f>
        <v>1.1999999999999999E-3</v>
      </c>
      <c r="N567" s="53">
        <f>KotaD4_otus[[#This Row],[D4.1030]]/J$626</f>
        <v>4.8888888888888886E-4</v>
      </c>
      <c r="O567" s="53">
        <f>KotaD4_otus[[#This Row],[D4.1016]]/K$626</f>
        <v>1.1999999999999999E-3</v>
      </c>
    </row>
    <row r="568" spans="1:15" x14ac:dyDescent="0.35">
      <c r="A568" s="52">
        <v>217</v>
      </c>
      <c r="B568" s="52" t="s">
        <v>88</v>
      </c>
      <c r="C568" s="52" t="s">
        <v>114</v>
      </c>
      <c r="D568" s="52" t="s">
        <v>136</v>
      </c>
      <c r="E568" s="52" t="s">
        <v>1852</v>
      </c>
      <c r="F568" s="52" t="s">
        <v>1853</v>
      </c>
      <c r="G568" s="51"/>
      <c r="H568" s="50">
        <v>10</v>
      </c>
      <c r="I568" s="50">
        <v>18</v>
      </c>
      <c r="J568" s="50">
        <v>41</v>
      </c>
      <c r="K568" s="50">
        <v>22</v>
      </c>
      <c r="L568" s="53">
        <f>KotaD4_otus[[#This Row],[D4.0917]]/H$626</f>
        <v>2.2222222222222223E-4</v>
      </c>
      <c r="M568" s="53">
        <f>KotaD4_otus[[#This Row],[D4.1016]]/I$626</f>
        <v>4.0000000000000002E-4</v>
      </c>
      <c r="N568" s="53">
        <f>KotaD4_otus[[#This Row],[D4.1030]]/J$626</f>
        <v>9.1111111111111113E-4</v>
      </c>
      <c r="O568" s="53">
        <f>KotaD4_otus[[#This Row],[D4.1016]]/K$626</f>
        <v>4.0000000000000002E-4</v>
      </c>
    </row>
    <row r="569" spans="1:15" x14ac:dyDescent="0.35">
      <c r="A569" s="52">
        <v>173</v>
      </c>
      <c r="B569" s="52" t="s">
        <v>88</v>
      </c>
      <c r="C569" s="52" t="s">
        <v>117</v>
      </c>
      <c r="D569" s="52" t="s">
        <v>1854</v>
      </c>
      <c r="E569" s="52" t="s">
        <v>1855</v>
      </c>
      <c r="G569" s="51"/>
      <c r="H569" s="50">
        <v>55</v>
      </c>
      <c r="I569" s="50">
        <v>23</v>
      </c>
      <c r="J569" s="50">
        <v>36</v>
      </c>
      <c r="K569" s="50">
        <v>21</v>
      </c>
      <c r="L569" s="53">
        <f>KotaD4_otus[[#This Row],[D4.0917]]/H$626</f>
        <v>1.2222222222222222E-3</v>
      </c>
      <c r="M569" s="53">
        <f>KotaD4_otus[[#This Row],[D4.1016]]/I$626</f>
        <v>5.1111111111111116E-4</v>
      </c>
      <c r="N569" s="53">
        <f>KotaD4_otus[[#This Row],[D4.1030]]/J$626</f>
        <v>8.0000000000000004E-4</v>
      </c>
      <c r="O569" s="53">
        <f>KotaD4_otus[[#This Row],[D4.1016]]/K$626</f>
        <v>5.1111111111111116E-4</v>
      </c>
    </row>
    <row r="570" spans="1:15" x14ac:dyDescent="0.35">
      <c r="A570" s="52">
        <v>185</v>
      </c>
      <c r="B570" s="52" t="s">
        <v>88</v>
      </c>
      <c r="C570" s="52" t="s">
        <v>1856</v>
      </c>
      <c r="D570" s="52" t="s">
        <v>1857</v>
      </c>
      <c r="E570" s="52" t="s">
        <v>1858</v>
      </c>
      <c r="F570" s="52" t="s">
        <v>1859</v>
      </c>
      <c r="G570" s="51"/>
      <c r="H570" s="50">
        <v>8</v>
      </c>
      <c r="I570" s="50">
        <v>60</v>
      </c>
      <c r="J570" s="50">
        <v>29</v>
      </c>
      <c r="K570" s="50">
        <v>21</v>
      </c>
      <c r="L570" s="53">
        <f>KotaD4_otus[[#This Row],[D4.0917]]/H$626</f>
        <v>1.7777777777777779E-4</v>
      </c>
      <c r="M570" s="53">
        <f>KotaD4_otus[[#This Row],[D4.1016]]/I$626</f>
        <v>1.3333333333333333E-3</v>
      </c>
      <c r="N570" s="53">
        <f>KotaD4_otus[[#This Row],[D4.1030]]/J$626</f>
        <v>6.4444444444444445E-4</v>
      </c>
      <c r="O570" s="53">
        <f>KotaD4_otus[[#This Row],[D4.1016]]/K$626</f>
        <v>1.3333333333333333E-3</v>
      </c>
    </row>
    <row r="571" spans="1:15" x14ac:dyDescent="0.35">
      <c r="A571" s="52">
        <v>328</v>
      </c>
      <c r="B571" s="52" t="s">
        <v>88</v>
      </c>
      <c r="C571" s="52" t="s">
        <v>1860</v>
      </c>
      <c r="D571" s="52" t="s">
        <v>1861</v>
      </c>
      <c r="E571" s="52" t="s">
        <v>1862</v>
      </c>
      <c r="F571" s="52" t="s">
        <v>1863</v>
      </c>
      <c r="G571" s="51"/>
      <c r="H571" s="50">
        <v>1</v>
      </c>
      <c r="I571" s="50">
        <v>0</v>
      </c>
      <c r="J571" s="50">
        <v>18</v>
      </c>
      <c r="K571" s="50">
        <v>20</v>
      </c>
      <c r="L571" s="53">
        <f>KotaD4_otus[[#This Row],[D4.0917]]/H$626</f>
        <v>2.2222222222222223E-5</v>
      </c>
      <c r="M571" s="53">
        <f>KotaD4_otus[[#This Row],[D4.1016]]/I$626</f>
        <v>0</v>
      </c>
      <c r="N571" s="53">
        <f>KotaD4_otus[[#This Row],[D4.1030]]/J$626</f>
        <v>4.0000000000000002E-4</v>
      </c>
      <c r="O571" s="53">
        <f>KotaD4_otus[[#This Row],[D4.1016]]/K$626</f>
        <v>0</v>
      </c>
    </row>
    <row r="572" spans="1:15" x14ac:dyDescent="0.35">
      <c r="A572" s="52">
        <v>89</v>
      </c>
      <c r="B572" s="52" t="s">
        <v>88</v>
      </c>
      <c r="C572" s="52" t="s">
        <v>114</v>
      </c>
      <c r="D572" s="52" t="s">
        <v>136</v>
      </c>
      <c r="E572" s="52" t="s">
        <v>195</v>
      </c>
      <c r="F572" s="52" t="s">
        <v>1864</v>
      </c>
      <c r="G572" s="51"/>
      <c r="H572" s="50">
        <v>14</v>
      </c>
      <c r="I572" s="50">
        <v>16</v>
      </c>
      <c r="J572" s="50">
        <v>214</v>
      </c>
      <c r="K572" s="50">
        <v>19</v>
      </c>
      <c r="L572" s="53">
        <f>KotaD4_otus[[#This Row],[D4.0917]]/H$626</f>
        <v>3.1111111111111113E-4</v>
      </c>
      <c r="M572" s="53">
        <f>KotaD4_otus[[#This Row],[D4.1016]]/I$626</f>
        <v>3.5555555555555557E-4</v>
      </c>
      <c r="N572" s="53">
        <f>KotaD4_otus[[#This Row],[D4.1030]]/J$626</f>
        <v>4.7555555555555554E-3</v>
      </c>
      <c r="O572" s="53">
        <f>KotaD4_otus[[#This Row],[D4.1016]]/K$626</f>
        <v>3.5555555555555557E-4</v>
      </c>
    </row>
    <row r="573" spans="1:15" x14ac:dyDescent="0.35">
      <c r="A573" s="52">
        <v>334</v>
      </c>
      <c r="B573" s="52" t="s">
        <v>88</v>
      </c>
      <c r="C573" s="52" t="s">
        <v>114</v>
      </c>
      <c r="D573" s="52" t="s">
        <v>136</v>
      </c>
      <c r="E573" s="52" t="s">
        <v>326</v>
      </c>
      <c r="F573" s="52" t="s">
        <v>1865</v>
      </c>
      <c r="G573" s="51"/>
      <c r="H573" s="50">
        <v>3</v>
      </c>
      <c r="I573" s="50">
        <v>5</v>
      </c>
      <c r="J573" s="50">
        <v>13</v>
      </c>
      <c r="K573" s="50">
        <v>19</v>
      </c>
      <c r="L573" s="53">
        <f>KotaD4_otus[[#This Row],[D4.0917]]/H$626</f>
        <v>6.666666666666667E-5</v>
      </c>
      <c r="M573" s="53">
        <f>KotaD4_otus[[#This Row],[D4.1016]]/I$626</f>
        <v>1.1111111111111112E-4</v>
      </c>
      <c r="N573" s="53">
        <f>KotaD4_otus[[#This Row],[D4.1030]]/J$626</f>
        <v>2.8888888888888888E-4</v>
      </c>
      <c r="O573" s="53">
        <f>KotaD4_otus[[#This Row],[D4.1016]]/K$626</f>
        <v>1.1111111111111112E-4</v>
      </c>
    </row>
    <row r="574" spans="1:15" x14ac:dyDescent="0.35">
      <c r="A574" s="52">
        <v>418</v>
      </c>
      <c r="B574" s="52" t="s">
        <v>88</v>
      </c>
      <c r="C574" s="52" t="s">
        <v>1866</v>
      </c>
      <c r="D574" s="52" t="s">
        <v>1867</v>
      </c>
      <c r="E574" s="52" t="s">
        <v>1868</v>
      </c>
      <c r="F574" s="52" t="s">
        <v>1869</v>
      </c>
      <c r="G574" s="51"/>
      <c r="H574" s="50">
        <v>0</v>
      </c>
      <c r="I574" s="50">
        <v>0</v>
      </c>
      <c r="J574" s="50">
        <v>16</v>
      </c>
      <c r="K574" s="50">
        <v>17</v>
      </c>
      <c r="L574" s="53">
        <f>KotaD4_otus[[#This Row],[D4.0917]]/H$626</f>
        <v>0</v>
      </c>
      <c r="M574" s="53">
        <f>KotaD4_otus[[#This Row],[D4.1016]]/I$626</f>
        <v>0</v>
      </c>
      <c r="N574" s="53">
        <f>KotaD4_otus[[#This Row],[D4.1030]]/J$626</f>
        <v>3.5555555555555557E-4</v>
      </c>
      <c r="O574" s="53">
        <f>KotaD4_otus[[#This Row],[D4.1016]]/K$626</f>
        <v>0</v>
      </c>
    </row>
    <row r="575" spans="1:15" x14ac:dyDescent="0.35">
      <c r="A575" s="52">
        <v>351</v>
      </c>
      <c r="B575" s="52" t="s">
        <v>88</v>
      </c>
      <c r="C575" s="52" t="s">
        <v>114</v>
      </c>
      <c r="D575" s="52" t="s">
        <v>136</v>
      </c>
      <c r="E575" s="52" t="s">
        <v>1870</v>
      </c>
      <c r="F575" s="52" t="s">
        <v>1871</v>
      </c>
      <c r="G575" s="51"/>
      <c r="H575" s="50">
        <v>3</v>
      </c>
      <c r="I575" s="50">
        <v>15</v>
      </c>
      <c r="J575" s="50">
        <v>11</v>
      </c>
      <c r="K575" s="50">
        <v>16</v>
      </c>
      <c r="L575" s="53">
        <f>KotaD4_otus[[#This Row],[D4.0917]]/H$626</f>
        <v>6.666666666666667E-5</v>
      </c>
      <c r="M575" s="53">
        <f>KotaD4_otus[[#This Row],[D4.1016]]/I$626</f>
        <v>3.3333333333333332E-4</v>
      </c>
      <c r="N575" s="53">
        <f>KotaD4_otus[[#This Row],[D4.1030]]/J$626</f>
        <v>2.4444444444444443E-4</v>
      </c>
      <c r="O575" s="53">
        <f>KotaD4_otus[[#This Row],[D4.1016]]/K$626</f>
        <v>3.3333333333333332E-4</v>
      </c>
    </row>
    <row r="576" spans="1:15" x14ac:dyDescent="0.35">
      <c r="A576" s="52">
        <v>229</v>
      </c>
      <c r="B576" s="52" t="s">
        <v>88</v>
      </c>
      <c r="C576" s="52" t="s">
        <v>114</v>
      </c>
      <c r="D576" s="52" t="s">
        <v>136</v>
      </c>
      <c r="E576" s="52" t="s">
        <v>687</v>
      </c>
      <c r="F576" s="52" t="s">
        <v>1872</v>
      </c>
      <c r="G576" s="51"/>
      <c r="H576" s="50">
        <v>55</v>
      </c>
      <c r="I576" s="50">
        <v>9</v>
      </c>
      <c r="J576" s="50">
        <v>14</v>
      </c>
      <c r="K576" s="50">
        <v>14</v>
      </c>
      <c r="L576" s="53">
        <f>KotaD4_otus[[#This Row],[D4.0917]]/H$626</f>
        <v>1.2222222222222222E-3</v>
      </c>
      <c r="M576" s="53">
        <f>KotaD4_otus[[#This Row],[D4.1016]]/I$626</f>
        <v>2.0000000000000001E-4</v>
      </c>
      <c r="N576" s="53">
        <f>KotaD4_otus[[#This Row],[D4.1030]]/J$626</f>
        <v>3.1111111111111113E-4</v>
      </c>
      <c r="O576" s="53">
        <f>KotaD4_otus[[#This Row],[D4.1016]]/K$626</f>
        <v>2.0000000000000001E-4</v>
      </c>
    </row>
    <row r="577" spans="1:15" x14ac:dyDescent="0.35">
      <c r="A577" s="52">
        <v>349</v>
      </c>
      <c r="B577" s="52" t="s">
        <v>88</v>
      </c>
      <c r="C577" s="52" t="s">
        <v>90</v>
      </c>
      <c r="D577" s="52" t="s">
        <v>89</v>
      </c>
      <c r="G577" s="51"/>
      <c r="H577" s="50">
        <v>9</v>
      </c>
      <c r="I577" s="50">
        <v>14</v>
      </c>
      <c r="J577" s="50">
        <v>11</v>
      </c>
      <c r="K577" s="50">
        <v>13</v>
      </c>
      <c r="L577" s="53">
        <f>KotaD4_otus[[#This Row],[D4.0917]]/H$626</f>
        <v>2.0000000000000001E-4</v>
      </c>
      <c r="M577" s="53">
        <f>KotaD4_otus[[#This Row],[D4.1016]]/I$626</f>
        <v>3.1111111111111113E-4</v>
      </c>
      <c r="N577" s="53">
        <f>KotaD4_otus[[#This Row],[D4.1030]]/J$626</f>
        <v>2.4444444444444443E-4</v>
      </c>
      <c r="O577" s="53">
        <f>KotaD4_otus[[#This Row],[D4.1016]]/K$626</f>
        <v>3.1111111111111113E-4</v>
      </c>
    </row>
    <row r="578" spans="1:15" x14ac:dyDescent="0.35">
      <c r="A578" s="52">
        <v>489</v>
      </c>
      <c r="B578" s="52" t="s">
        <v>88</v>
      </c>
      <c r="C578" s="52" t="s">
        <v>1873</v>
      </c>
      <c r="D578" s="52" t="s">
        <v>1874</v>
      </c>
      <c r="G578" s="51"/>
      <c r="H578" s="50">
        <v>3</v>
      </c>
      <c r="I578" s="50">
        <v>12</v>
      </c>
      <c r="J578" s="50">
        <v>3</v>
      </c>
      <c r="K578" s="50">
        <v>13</v>
      </c>
      <c r="L578" s="53">
        <f>KotaD4_otus[[#This Row],[D4.0917]]/H$626</f>
        <v>6.666666666666667E-5</v>
      </c>
      <c r="M578" s="53">
        <f>KotaD4_otus[[#This Row],[D4.1016]]/I$626</f>
        <v>2.6666666666666668E-4</v>
      </c>
      <c r="N578" s="53">
        <f>KotaD4_otus[[#This Row],[D4.1030]]/J$626</f>
        <v>6.666666666666667E-5</v>
      </c>
      <c r="O578" s="53">
        <f>KotaD4_otus[[#This Row],[D4.1016]]/K$626</f>
        <v>2.6666666666666668E-4</v>
      </c>
    </row>
    <row r="579" spans="1:15" x14ac:dyDescent="0.35">
      <c r="A579" s="52">
        <v>480</v>
      </c>
      <c r="B579" s="52" t="s">
        <v>88</v>
      </c>
      <c r="C579" s="52" t="s">
        <v>107</v>
      </c>
      <c r="D579" s="52" t="s">
        <v>106</v>
      </c>
      <c r="E579" s="52" t="s">
        <v>1875</v>
      </c>
      <c r="F579" s="52" t="s">
        <v>1876</v>
      </c>
      <c r="G579" s="51"/>
      <c r="H579" s="50">
        <v>0</v>
      </c>
      <c r="I579" s="50">
        <v>0</v>
      </c>
      <c r="J579" s="50">
        <v>16</v>
      </c>
      <c r="K579" s="50">
        <v>11</v>
      </c>
      <c r="L579" s="53">
        <f>KotaD4_otus[[#This Row],[D4.0917]]/H$626</f>
        <v>0</v>
      </c>
      <c r="M579" s="53">
        <f>KotaD4_otus[[#This Row],[D4.1016]]/I$626</f>
        <v>0</v>
      </c>
      <c r="N579" s="53">
        <f>KotaD4_otus[[#This Row],[D4.1030]]/J$626</f>
        <v>3.5555555555555557E-4</v>
      </c>
      <c r="O579" s="53">
        <f>KotaD4_otus[[#This Row],[D4.1016]]/K$626</f>
        <v>0</v>
      </c>
    </row>
    <row r="580" spans="1:15" x14ac:dyDescent="0.35">
      <c r="A580" s="52">
        <v>125</v>
      </c>
      <c r="B580" s="52" t="s">
        <v>88</v>
      </c>
      <c r="C580" s="52" t="s">
        <v>1877</v>
      </c>
      <c r="D580" s="52" t="s">
        <v>1878</v>
      </c>
      <c r="E580" s="52" t="s">
        <v>1879</v>
      </c>
      <c r="G580" s="51"/>
      <c r="H580" s="50">
        <v>106</v>
      </c>
      <c r="I580" s="50">
        <v>36</v>
      </c>
      <c r="J580" s="50">
        <v>38</v>
      </c>
      <c r="K580" s="50">
        <v>9</v>
      </c>
      <c r="L580" s="53">
        <f>KotaD4_otus[[#This Row],[D4.0917]]/H$626</f>
        <v>2.3555555555555556E-3</v>
      </c>
      <c r="M580" s="53">
        <f>KotaD4_otus[[#This Row],[D4.1016]]/I$626</f>
        <v>8.0000000000000004E-4</v>
      </c>
      <c r="N580" s="53">
        <f>KotaD4_otus[[#This Row],[D4.1030]]/J$626</f>
        <v>8.4444444444444443E-4</v>
      </c>
      <c r="O580" s="53">
        <f>KotaD4_otus[[#This Row],[D4.1016]]/K$626</f>
        <v>8.0000000000000004E-4</v>
      </c>
    </row>
    <row r="581" spans="1:15" x14ac:dyDescent="0.35">
      <c r="A581" s="52">
        <v>384</v>
      </c>
      <c r="B581" s="52" t="s">
        <v>88</v>
      </c>
      <c r="C581" s="52" t="s">
        <v>1880</v>
      </c>
      <c r="D581" s="52" t="s">
        <v>1881</v>
      </c>
      <c r="E581" s="52" t="s">
        <v>1882</v>
      </c>
      <c r="G581" s="51"/>
      <c r="H581" s="50">
        <v>10</v>
      </c>
      <c r="I581" s="50">
        <v>13</v>
      </c>
      <c r="J581" s="50">
        <v>9</v>
      </c>
      <c r="K581" s="50">
        <v>9</v>
      </c>
      <c r="L581" s="53">
        <f>KotaD4_otus[[#This Row],[D4.0917]]/H$626</f>
        <v>2.2222222222222223E-4</v>
      </c>
      <c r="M581" s="53">
        <f>KotaD4_otus[[#This Row],[D4.1016]]/I$626</f>
        <v>2.8888888888888888E-4</v>
      </c>
      <c r="N581" s="53">
        <f>KotaD4_otus[[#This Row],[D4.1030]]/J$626</f>
        <v>2.0000000000000001E-4</v>
      </c>
      <c r="O581" s="53">
        <f>KotaD4_otus[[#This Row],[D4.1016]]/K$626</f>
        <v>2.8888888888888888E-4</v>
      </c>
    </row>
    <row r="582" spans="1:15" x14ac:dyDescent="0.35">
      <c r="A582" s="52">
        <v>342</v>
      </c>
      <c r="B582" s="52" t="s">
        <v>88</v>
      </c>
      <c r="C582" s="52" t="s">
        <v>110</v>
      </c>
      <c r="D582" s="52" t="s">
        <v>109</v>
      </c>
      <c r="E582" s="52" t="s">
        <v>108</v>
      </c>
      <c r="G582" s="51"/>
      <c r="H582" s="50">
        <v>9</v>
      </c>
      <c r="I582" s="50">
        <v>14</v>
      </c>
      <c r="J582" s="50">
        <v>20</v>
      </c>
      <c r="K582" s="50">
        <v>9</v>
      </c>
      <c r="L582" s="53">
        <f>KotaD4_otus[[#This Row],[D4.0917]]/H$626</f>
        <v>2.0000000000000001E-4</v>
      </c>
      <c r="M582" s="53">
        <f>KotaD4_otus[[#This Row],[D4.1016]]/I$626</f>
        <v>3.1111111111111113E-4</v>
      </c>
      <c r="N582" s="53">
        <f>KotaD4_otus[[#This Row],[D4.1030]]/J$626</f>
        <v>4.4444444444444447E-4</v>
      </c>
      <c r="O582" s="53">
        <f>KotaD4_otus[[#This Row],[D4.1016]]/K$626</f>
        <v>3.1111111111111113E-4</v>
      </c>
    </row>
    <row r="583" spans="1:15" x14ac:dyDescent="0.35">
      <c r="A583" s="52">
        <v>134</v>
      </c>
      <c r="B583" s="52" t="s">
        <v>88</v>
      </c>
      <c r="C583" s="52" t="s">
        <v>121</v>
      </c>
      <c r="D583" s="52" t="s">
        <v>1883</v>
      </c>
      <c r="E583" s="52" t="s">
        <v>1884</v>
      </c>
      <c r="G583" s="51"/>
      <c r="H583" s="50">
        <v>28</v>
      </c>
      <c r="I583" s="50">
        <v>88</v>
      </c>
      <c r="J583" s="50">
        <v>37</v>
      </c>
      <c r="K583" s="50">
        <v>8</v>
      </c>
      <c r="L583" s="53">
        <f>KotaD4_otus[[#This Row],[D4.0917]]/H$626</f>
        <v>6.2222222222222225E-4</v>
      </c>
      <c r="M583" s="53">
        <f>KotaD4_otus[[#This Row],[D4.1016]]/I$626</f>
        <v>1.9555555555555554E-3</v>
      </c>
      <c r="N583" s="53">
        <f>KotaD4_otus[[#This Row],[D4.1030]]/J$626</f>
        <v>8.2222222222222223E-4</v>
      </c>
      <c r="O583" s="53">
        <f>KotaD4_otus[[#This Row],[D4.1016]]/K$626</f>
        <v>1.9555555555555554E-3</v>
      </c>
    </row>
    <row r="584" spans="1:15" x14ac:dyDescent="0.35">
      <c r="A584" s="52">
        <v>378</v>
      </c>
      <c r="B584" s="52" t="s">
        <v>88</v>
      </c>
      <c r="C584" s="52" t="s">
        <v>90</v>
      </c>
      <c r="D584" s="52" t="s">
        <v>89</v>
      </c>
      <c r="G584" s="51"/>
      <c r="H584" s="50">
        <v>17</v>
      </c>
      <c r="I584" s="50">
        <v>2</v>
      </c>
      <c r="J584" s="50">
        <v>5</v>
      </c>
      <c r="K584" s="50">
        <v>8</v>
      </c>
      <c r="L584" s="53">
        <f>KotaD4_otus[[#This Row],[D4.0917]]/H$626</f>
        <v>3.7777777777777777E-4</v>
      </c>
      <c r="M584" s="53">
        <f>KotaD4_otus[[#This Row],[D4.1016]]/I$626</f>
        <v>4.4444444444444447E-5</v>
      </c>
      <c r="N584" s="53">
        <f>KotaD4_otus[[#This Row],[D4.1030]]/J$626</f>
        <v>1.1111111111111112E-4</v>
      </c>
      <c r="O584" s="53">
        <f>KotaD4_otus[[#This Row],[D4.1016]]/K$626</f>
        <v>4.4444444444444447E-5</v>
      </c>
    </row>
    <row r="585" spans="1:15" x14ac:dyDescent="0.35">
      <c r="A585" s="52">
        <v>256</v>
      </c>
      <c r="B585" s="52" t="s">
        <v>88</v>
      </c>
      <c r="C585" s="52" t="s">
        <v>1885</v>
      </c>
      <c r="D585" s="52" t="s">
        <v>1886</v>
      </c>
      <c r="E585" s="52" t="s">
        <v>1887</v>
      </c>
      <c r="F585" s="52" t="s">
        <v>1888</v>
      </c>
      <c r="G585" s="51"/>
      <c r="H585" s="50">
        <v>13</v>
      </c>
      <c r="I585" s="50">
        <v>10</v>
      </c>
      <c r="J585" s="50">
        <v>26</v>
      </c>
      <c r="K585" s="50">
        <v>8</v>
      </c>
      <c r="L585" s="53">
        <f>KotaD4_otus[[#This Row],[D4.0917]]/H$626</f>
        <v>2.8888888888888888E-4</v>
      </c>
      <c r="M585" s="53">
        <f>KotaD4_otus[[#This Row],[D4.1016]]/I$626</f>
        <v>2.2222222222222223E-4</v>
      </c>
      <c r="N585" s="53">
        <f>KotaD4_otus[[#This Row],[D4.1030]]/J$626</f>
        <v>5.7777777777777775E-4</v>
      </c>
      <c r="O585" s="53">
        <f>KotaD4_otus[[#This Row],[D4.1016]]/K$626</f>
        <v>2.2222222222222223E-4</v>
      </c>
    </row>
    <row r="586" spans="1:15" x14ac:dyDescent="0.35">
      <c r="A586" s="52">
        <v>262</v>
      </c>
      <c r="B586" s="52" t="s">
        <v>88</v>
      </c>
      <c r="C586" s="52" t="s">
        <v>1880</v>
      </c>
      <c r="D586" s="52" t="s">
        <v>1889</v>
      </c>
      <c r="E586" s="52" t="s">
        <v>1890</v>
      </c>
      <c r="G586" s="51"/>
      <c r="H586" s="50">
        <v>13</v>
      </c>
      <c r="I586" s="50">
        <v>18</v>
      </c>
      <c r="J586" s="50">
        <v>24</v>
      </c>
      <c r="K586" s="50">
        <v>7</v>
      </c>
      <c r="L586" s="53">
        <f>KotaD4_otus[[#This Row],[D4.0917]]/H$626</f>
        <v>2.8888888888888888E-4</v>
      </c>
      <c r="M586" s="53">
        <f>KotaD4_otus[[#This Row],[D4.1016]]/I$626</f>
        <v>4.0000000000000002E-4</v>
      </c>
      <c r="N586" s="53">
        <f>KotaD4_otus[[#This Row],[D4.1030]]/J$626</f>
        <v>5.3333333333333336E-4</v>
      </c>
      <c r="O586" s="53">
        <f>KotaD4_otus[[#This Row],[D4.1016]]/K$626</f>
        <v>4.0000000000000002E-4</v>
      </c>
    </row>
    <row r="587" spans="1:15" x14ac:dyDescent="0.35">
      <c r="A587" s="52">
        <v>352</v>
      </c>
      <c r="B587" s="52" t="s">
        <v>88</v>
      </c>
      <c r="C587" s="52" t="s">
        <v>360</v>
      </c>
      <c r="D587" s="52" t="s">
        <v>1891</v>
      </c>
      <c r="E587" s="52" t="s">
        <v>1892</v>
      </c>
      <c r="G587" s="51"/>
      <c r="H587" s="50">
        <v>19</v>
      </c>
      <c r="I587" s="50">
        <v>9</v>
      </c>
      <c r="J587" s="50">
        <v>7</v>
      </c>
      <c r="K587" s="50">
        <v>6</v>
      </c>
      <c r="L587" s="53">
        <f>KotaD4_otus[[#This Row],[D4.0917]]/H$626</f>
        <v>4.2222222222222222E-4</v>
      </c>
      <c r="M587" s="53">
        <f>KotaD4_otus[[#This Row],[D4.1016]]/I$626</f>
        <v>2.0000000000000001E-4</v>
      </c>
      <c r="N587" s="53">
        <f>KotaD4_otus[[#This Row],[D4.1030]]/J$626</f>
        <v>1.5555555555555556E-4</v>
      </c>
      <c r="O587" s="53">
        <f>KotaD4_otus[[#This Row],[D4.1016]]/K$626</f>
        <v>2.0000000000000001E-4</v>
      </c>
    </row>
    <row r="588" spans="1:15" x14ac:dyDescent="0.35">
      <c r="A588" s="52">
        <v>416</v>
      </c>
      <c r="B588" s="52" t="s">
        <v>1893</v>
      </c>
      <c r="C588" s="52" t="s">
        <v>1894</v>
      </c>
      <c r="D588" s="52" t="s">
        <v>1895</v>
      </c>
      <c r="E588" s="52" t="s">
        <v>1896</v>
      </c>
      <c r="G588" s="51"/>
      <c r="H588" s="50">
        <v>16</v>
      </c>
      <c r="I588" s="50">
        <v>0</v>
      </c>
      <c r="J588" s="50">
        <v>5</v>
      </c>
      <c r="K588" s="50">
        <v>6</v>
      </c>
      <c r="L588" s="53">
        <f>KotaD4_otus[[#This Row],[D4.0917]]/H$626</f>
        <v>3.5555555555555557E-4</v>
      </c>
      <c r="M588" s="53">
        <f>KotaD4_otus[[#This Row],[D4.1016]]/I$626</f>
        <v>0</v>
      </c>
      <c r="N588" s="53">
        <f>KotaD4_otus[[#This Row],[D4.1030]]/J$626</f>
        <v>1.1111111111111112E-4</v>
      </c>
      <c r="O588" s="53">
        <f>KotaD4_otus[[#This Row],[D4.1016]]/K$626</f>
        <v>0</v>
      </c>
    </row>
    <row r="589" spans="1:15" x14ac:dyDescent="0.35">
      <c r="A589" s="52">
        <v>509</v>
      </c>
      <c r="B589" s="52" t="s">
        <v>88</v>
      </c>
      <c r="C589" s="52" t="s">
        <v>114</v>
      </c>
      <c r="D589" s="52" t="s">
        <v>136</v>
      </c>
      <c r="E589" s="52" t="s">
        <v>1897</v>
      </c>
      <c r="F589" s="52" t="s">
        <v>1898</v>
      </c>
      <c r="G589" s="51"/>
      <c r="H589" s="50">
        <v>9</v>
      </c>
      <c r="I589" s="50">
        <v>7</v>
      </c>
      <c r="J589" s="50">
        <v>10</v>
      </c>
      <c r="K589" s="50">
        <v>6</v>
      </c>
      <c r="L589" s="53">
        <f>KotaD4_otus[[#This Row],[D4.0917]]/H$626</f>
        <v>2.0000000000000001E-4</v>
      </c>
      <c r="M589" s="53">
        <f>KotaD4_otus[[#This Row],[D4.1016]]/I$626</f>
        <v>1.5555555555555556E-4</v>
      </c>
      <c r="N589" s="53">
        <f>KotaD4_otus[[#This Row],[D4.1030]]/J$626</f>
        <v>2.2222222222222223E-4</v>
      </c>
      <c r="O589" s="53">
        <f>KotaD4_otus[[#This Row],[D4.1016]]/K$626</f>
        <v>1.5555555555555556E-4</v>
      </c>
    </row>
    <row r="590" spans="1:15" x14ac:dyDescent="0.35">
      <c r="A590" s="52">
        <v>383</v>
      </c>
      <c r="B590" s="52" t="s">
        <v>88</v>
      </c>
      <c r="C590" s="52" t="s">
        <v>1899</v>
      </c>
      <c r="D590" s="52" t="s">
        <v>1900</v>
      </c>
      <c r="E590" s="52" t="s">
        <v>1901</v>
      </c>
      <c r="F590" s="52" t="s">
        <v>1902</v>
      </c>
      <c r="G590" s="51"/>
      <c r="H590" s="50">
        <v>0</v>
      </c>
      <c r="I590" s="50">
        <v>14</v>
      </c>
      <c r="J590" s="50">
        <v>6</v>
      </c>
      <c r="K590" s="50">
        <v>6</v>
      </c>
      <c r="L590" s="53">
        <f>KotaD4_otus[[#This Row],[D4.0917]]/H$626</f>
        <v>0</v>
      </c>
      <c r="M590" s="53">
        <f>KotaD4_otus[[#This Row],[D4.1016]]/I$626</f>
        <v>3.1111111111111113E-4</v>
      </c>
      <c r="N590" s="53">
        <f>KotaD4_otus[[#This Row],[D4.1030]]/J$626</f>
        <v>1.3333333333333334E-4</v>
      </c>
      <c r="O590" s="53">
        <f>KotaD4_otus[[#This Row],[D4.1016]]/K$626</f>
        <v>3.1111111111111113E-4</v>
      </c>
    </row>
    <row r="591" spans="1:15" x14ac:dyDescent="0.35">
      <c r="A591" s="52">
        <v>111</v>
      </c>
      <c r="B591" s="52" t="s">
        <v>88</v>
      </c>
      <c r="C591" s="52" t="s">
        <v>1903</v>
      </c>
      <c r="D591" s="52" t="s">
        <v>1904</v>
      </c>
      <c r="E591" s="52" t="s">
        <v>1905</v>
      </c>
      <c r="F591" s="52" t="s">
        <v>1906</v>
      </c>
      <c r="G591" s="51"/>
      <c r="H591" s="50">
        <v>8</v>
      </c>
      <c r="I591" s="50">
        <v>131</v>
      </c>
      <c r="J591" s="50">
        <v>70</v>
      </c>
      <c r="K591" s="50">
        <v>5</v>
      </c>
      <c r="L591" s="53">
        <f>KotaD4_otus[[#This Row],[D4.0917]]/H$626</f>
        <v>1.7777777777777779E-4</v>
      </c>
      <c r="M591" s="53">
        <f>KotaD4_otus[[#This Row],[D4.1016]]/I$626</f>
        <v>2.9111111111111113E-3</v>
      </c>
      <c r="N591" s="53">
        <f>KotaD4_otus[[#This Row],[D4.1030]]/J$626</f>
        <v>1.5555555555555555E-3</v>
      </c>
      <c r="O591" s="53">
        <f>KotaD4_otus[[#This Row],[D4.1016]]/K$626</f>
        <v>2.9111111111111113E-3</v>
      </c>
    </row>
    <row r="592" spans="1:15" x14ac:dyDescent="0.35">
      <c r="A592" s="52">
        <v>389</v>
      </c>
      <c r="B592" s="52" t="s">
        <v>88</v>
      </c>
      <c r="C592" s="52" t="s">
        <v>1907</v>
      </c>
      <c r="D592" s="52" t="s">
        <v>1908</v>
      </c>
      <c r="E592" s="52" t="s">
        <v>1909</v>
      </c>
      <c r="F592" s="52" t="s">
        <v>1910</v>
      </c>
      <c r="G592" s="51"/>
      <c r="H592" s="50">
        <v>7</v>
      </c>
      <c r="I592" s="50">
        <v>10</v>
      </c>
      <c r="J592" s="50">
        <v>12</v>
      </c>
      <c r="K592" s="50">
        <v>5</v>
      </c>
      <c r="L592" s="53">
        <f>KotaD4_otus[[#This Row],[D4.0917]]/H$626</f>
        <v>1.5555555555555556E-4</v>
      </c>
      <c r="M592" s="53">
        <f>KotaD4_otus[[#This Row],[D4.1016]]/I$626</f>
        <v>2.2222222222222223E-4</v>
      </c>
      <c r="N592" s="53">
        <f>KotaD4_otus[[#This Row],[D4.1030]]/J$626</f>
        <v>2.6666666666666668E-4</v>
      </c>
      <c r="O592" s="53">
        <f>KotaD4_otus[[#This Row],[D4.1016]]/K$626</f>
        <v>2.2222222222222223E-4</v>
      </c>
    </row>
    <row r="593" spans="1:15" x14ac:dyDescent="0.35">
      <c r="A593" s="52">
        <v>616</v>
      </c>
      <c r="B593" s="52" t="s">
        <v>88</v>
      </c>
      <c r="C593" s="52" t="s">
        <v>1911</v>
      </c>
      <c r="D593" s="52" t="s">
        <v>1912</v>
      </c>
      <c r="G593" s="51"/>
      <c r="H593" s="50">
        <v>1</v>
      </c>
      <c r="I593" s="50">
        <v>3</v>
      </c>
      <c r="J593" s="50">
        <v>1</v>
      </c>
      <c r="K593" s="50">
        <v>5</v>
      </c>
      <c r="L593" s="53">
        <f>KotaD4_otus[[#This Row],[D4.0917]]/H$626</f>
        <v>2.2222222222222223E-5</v>
      </c>
      <c r="M593" s="53">
        <f>KotaD4_otus[[#This Row],[D4.1016]]/I$626</f>
        <v>6.666666666666667E-5</v>
      </c>
      <c r="N593" s="53">
        <f>KotaD4_otus[[#This Row],[D4.1030]]/J$626</f>
        <v>2.2222222222222223E-5</v>
      </c>
      <c r="O593" s="53">
        <f>KotaD4_otus[[#This Row],[D4.1016]]/K$626</f>
        <v>6.666666666666667E-5</v>
      </c>
    </row>
    <row r="594" spans="1:15" x14ac:dyDescent="0.35">
      <c r="A594" s="52">
        <v>592</v>
      </c>
      <c r="B594" s="52" t="s">
        <v>88</v>
      </c>
      <c r="C594" s="52" t="s">
        <v>1913</v>
      </c>
      <c r="D594" s="52" t="s">
        <v>1914</v>
      </c>
      <c r="E594" s="52" t="s">
        <v>1915</v>
      </c>
      <c r="F594" s="52" t="s">
        <v>1916</v>
      </c>
      <c r="G594" s="51"/>
      <c r="H594" s="50">
        <v>0</v>
      </c>
      <c r="I594" s="50">
        <v>4</v>
      </c>
      <c r="J594" s="50">
        <v>4</v>
      </c>
      <c r="K594" s="50">
        <v>5</v>
      </c>
      <c r="L594" s="53">
        <f>KotaD4_otus[[#This Row],[D4.0917]]/H$626</f>
        <v>0</v>
      </c>
      <c r="M594" s="53">
        <f>KotaD4_otus[[#This Row],[D4.1016]]/I$626</f>
        <v>8.8888888888888893E-5</v>
      </c>
      <c r="N594" s="53">
        <f>KotaD4_otus[[#This Row],[D4.1030]]/J$626</f>
        <v>8.8888888888888893E-5</v>
      </c>
      <c r="O594" s="53">
        <f>KotaD4_otus[[#This Row],[D4.1016]]/K$626</f>
        <v>8.8888888888888893E-5</v>
      </c>
    </row>
    <row r="595" spans="1:15" x14ac:dyDescent="0.35">
      <c r="A595" s="52">
        <v>146</v>
      </c>
      <c r="B595" s="52" t="s">
        <v>88</v>
      </c>
      <c r="C595" s="52" t="s">
        <v>705</v>
      </c>
      <c r="D595" s="52" t="s">
        <v>1917</v>
      </c>
      <c r="E595" s="52" t="s">
        <v>1918</v>
      </c>
      <c r="G595" s="51"/>
      <c r="H595" s="50">
        <v>88</v>
      </c>
      <c r="I595" s="50">
        <v>39</v>
      </c>
      <c r="J595" s="50">
        <v>7</v>
      </c>
      <c r="K595" s="50">
        <v>4</v>
      </c>
      <c r="L595" s="53">
        <f>KotaD4_otus[[#This Row],[D4.0917]]/H$626</f>
        <v>1.9555555555555554E-3</v>
      </c>
      <c r="M595" s="53">
        <f>KotaD4_otus[[#This Row],[D4.1016]]/I$626</f>
        <v>8.6666666666666663E-4</v>
      </c>
      <c r="N595" s="53">
        <f>KotaD4_otus[[#This Row],[D4.1030]]/J$626</f>
        <v>1.5555555555555556E-4</v>
      </c>
      <c r="O595" s="53">
        <f>KotaD4_otus[[#This Row],[D4.1016]]/K$626</f>
        <v>8.6666666666666663E-4</v>
      </c>
    </row>
    <row r="596" spans="1:15" x14ac:dyDescent="0.35">
      <c r="A596" s="52">
        <v>424</v>
      </c>
      <c r="B596" s="52" t="s">
        <v>88</v>
      </c>
      <c r="C596" s="52" t="s">
        <v>107</v>
      </c>
      <c r="D596" s="52" t="s">
        <v>1919</v>
      </c>
      <c r="E596" s="52" t="s">
        <v>1920</v>
      </c>
      <c r="G596" s="51"/>
      <c r="H596" s="50">
        <v>18</v>
      </c>
      <c r="I596" s="50">
        <v>6</v>
      </c>
      <c r="J596" s="50">
        <v>4</v>
      </c>
      <c r="K596" s="50">
        <v>4</v>
      </c>
      <c r="L596" s="53">
        <f>KotaD4_otus[[#This Row],[D4.0917]]/H$626</f>
        <v>4.0000000000000002E-4</v>
      </c>
      <c r="M596" s="53">
        <f>KotaD4_otus[[#This Row],[D4.1016]]/I$626</f>
        <v>1.3333333333333334E-4</v>
      </c>
      <c r="N596" s="53">
        <f>KotaD4_otus[[#This Row],[D4.1030]]/J$626</f>
        <v>8.8888888888888893E-5</v>
      </c>
      <c r="O596" s="53">
        <f>KotaD4_otus[[#This Row],[D4.1016]]/K$626</f>
        <v>1.3333333333333334E-4</v>
      </c>
    </row>
    <row r="597" spans="1:15" x14ac:dyDescent="0.35">
      <c r="A597" s="52">
        <v>138</v>
      </c>
      <c r="B597" s="52" t="s">
        <v>88</v>
      </c>
      <c r="C597" s="52" t="s">
        <v>110</v>
      </c>
      <c r="D597" s="52" t="s">
        <v>109</v>
      </c>
      <c r="E597" s="52" t="s">
        <v>108</v>
      </c>
      <c r="G597" s="51"/>
      <c r="H597" s="50">
        <v>13</v>
      </c>
      <c r="I597" s="50">
        <v>188</v>
      </c>
      <c r="J597" s="50">
        <v>20</v>
      </c>
      <c r="K597" s="50">
        <v>4</v>
      </c>
      <c r="L597" s="53">
        <f>KotaD4_otus[[#This Row],[D4.0917]]/H$626</f>
        <v>2.8888888888888888E-4</v>
      </c>
      <c r="M597" s="53">
        <f>KotaD4_otus[[#This Row],[D4.1016]]/I$626</f>
        <v>4.1777777777777777E-3</v>
      </c>
      <c r="N597" s="53">
        <f>KotaD4_otus[[#This Row],[D4.1030]]/J$626</f>
        <v>4.4444444444444447E-4</v>
      </c>
      <c r="O597" s="53">
        <f>KotaD4_otus[[#This Row],[D4.1016]]/K$626</f>
        <v>4.1777777777777777E-3</v>
      </c>
    </row>
    <row r="598" spans="1:15" x14ac:dyDescent="0.35">
      <c r="A598" s="52">
        <v>296</v>
      </c>
      <c r="B598" s="52" t="s">
        <v>88</v>
      </c>
      <c r="C598" s="52" t="s">
        <v>97</v>
      </c>
      <c r="D598" s="52" t="s">
        <v>96</v>
      </c>
      <c r="E598" s="52" t="s">
        <v>95</v>
      </c>
      <c r="G598" s="51"/>
      <c r="H598" s="50">
        <v>11</v>
      </c>
      <c r="I598" s="50">
        <v>19</v>
      </c>
      <c r="J598" s="50">
        <v>10</v>
      </c>
      <c r="K598" s="50">
        <v>4</v>
      </c>
      <c r="L598" s="53">
        <f>KotaD4_otus[[#This Row],[D4.0917]]/H$626</f>
        <v>2.4444444444444443E-4</v>
      </c>
      <c r="M598" s="53">
        <f>KotaD4_otus[[#This Row],[D4.1016]]/I$626</f>
        <v>4.2222222222222222E-4</v>
      </c>
      <c r="N598" s="53">
        <f>KotaD4_otus[[#This Row],[D4.1030]]/J$626</f>
        <v>2.2222222222222223E-4</v>
      </c>
      <c r="O598" s="53">
        <f>KotaD4_otus[[#This Row],[D4.1016]]/K$626</f>
        <v>4.2222222222222222E-4</v>
      </c>
    </row>
    <row r="599" spans="1:15" x14ac:dyDescent="0.35">
      <c r="A599" s="52">
        <v>490</v>
      </c>
      <c r="B599" s="52" t="s">
        <v>88</v>
      </c>
      <c r="C599" s="52" t="s">
        <v>1921</v>
      </c>
      <c r="D599" s="52" t="s">
        <v>1922</v>
      </c>
      <c r="E599" s="52" t="s">
        <v>1923</v>
      </c>
      <c r="F599" s="52" t="s">
        <v>1924</v>
      </c>
      <c r="G599" s="51"/>
      <c r="H599" s="50">
        <v>4</v>
      </c>
      <c r="I599" s="50">
        <v>8</v>
      </c>
      <c r="J599" s="50">
        <v>3</v>
      </c>
      <c r="K599" s="50">
        <v>4</v>
      </c>
      <c r="L599" s="53">
        <f>KotaD4_otus[[#This Row],[D4.0917]]/H$626</f>
        <v>8.8888888888888893E-5</v>
      </c>
      <c r="M599" s="53">
        <f>KotaD4_otus[[#This Row],[D4.1016]]/I$626</f>
        <v>1.7777777777777779E-4</v>
      </c>
      <c r="N599" s="53">
        <f>KotaD4_otus[[#This Row],[D4.1030]]/J$626</f>
        <v>6.666666666666667E-5</v>
      </c>
      <c r="O599" s="53">
        <f>KotaD4_otus[[#This Row],[D4.1016]]/K$626</f>
        <v>1.7777777777777779E-4</v>
      </c>
    </row>
    <row r="600" spans="1:15" x14ac:dyDescent="0.35">
      <c r="A600" s="52">
        <v>596</v>
      </c>
      <c r="B600" s="52" t="s">
        <v>88</v>
      </c>
      <c r="C600" s="52" t="s">
        <v>1925</v>
      </c>
      <c r="D600" s="52" t="s">
        <v>1926</v>
      </c>
      <c r="G600" s="51"/>
      <c r="H600" s="50">
        <v>4</v>
      </c>
      <c r="I600" s="50">
        <v>4</v>
      </c>
      <c r="J600" s="50">
        <v>1</v>
      </c>
      <c r="K600" s="50">
        <v>4</v>
      </c>
      <c r="L600" s="53">
        <f>KotaD4_otus[[#This Row],[D4.0917]]/H$626</f>
        <v>8.8888888888888893E-5</v>
      </c>
      <c r="M600" s="53">
        <f>KotaD4_otus[[#This Row],[D4.1016]]/I$626</f>
        <v>8.8888888888888893E-5</v>
      </c>
      <c r="N600" s="53">
        <f>KotaD4_otus[[#This Row],[D4.1030]]/J$626</f>
        <v>2.2222222222222223E-5</v>
      </c>
      <c r="O600" s="53">
        <f>KotaD4_otus[[#This Row],[D4.1016]]/K$626</f>
        <v>8.8888888888888893E-5</v>
      </c>
    </row>
    <row r="601" spans="1:15" x14ac:dyDescent="0.35">
      <c r="A601" s="52">
        <v>557</v>
      </c>
      <c r="B601" s="52" t="s">
        <v>88</v>
      </c>
      <c r="C601" s="52" t="s">
        <v>97</v>
      </c>
      <c r="D601" s="52" t="s">
        <v>336</v>
      </c>
      <c r="E601" s="52" t="s">
        <v>559</v>
      </c>
      <c r="F601" s="52" t="s">
        <v>1927</v>
      </c>
      <c r="G601" s="51"/>
      <c r="H601" s="50">
        <v>3</v>
      </c>
      <c r="I601" s="50">
        <v>11</v>
      </c>
      <c r="J601" s="50">
        <v>1</v>
      </c>
      <c r="K601" s="50">
        <v>4</v>
      </c>
      <c r="L601" s="53">
        <f>KotaD4_otus[[#This Row],[D4.0917]]/H$626</f>
        <v>6.666666666666667E-5</v>
      </c>
      <c r="M601" s="53">
        <f>KotaD4_otus[[#This Row],[D4.1016]]/I$626</f>
        <v>2.4444444444444443E-4</v>
      </c>
      <c r="N601" s="53">
        <f>KotaD4_otus[[#This Row],[D4.1030]]/J$626</f>
        <v>2.2222222222222223E-5</v>
      </c>
      <c r="O601" s="53">
        <f>KotaD4_otus[[#This Row],[D4.1016]]/K$626</f>
        <v>2.4444444444444443E-4</v>
      </c>
    </row>
    <row r="602" spans="1:15" x14ac:dyDescent="0.35">
      <c r="A602" s="52">
        <v>477</v>
      </c>
      <c r="B602" s="52" t="s">
        <v>88</v>
      </c>
      <c r="C602" s="52" t="s">
        <v>1928</v>
      </c>
      <c r="D602" s="52" t="s">
        <v>1929</v>
      </c>
      <c r="E602" s="52" t="s">
        <v>1930</v>
      </c>
      <c r="G602" s="51"/>
      <c r="H602" s="50">
        <v>2</v>
      </c>
      <c r="I602" s="50">
        <v>3</v>
      </c>
      <c r="J602" s="50">
        <v>3</v>
      </c>
      <c r="K602" s="50">
        <v>4</v>
      </c>
      <c r="L602" s="53">
        <f>KotaD4_otus[[#This Row],[D4.0917]]/H$626</f>
        <v>4.4444444444444447E-5</v>
      </c>
      <c r="M602" s="53">
        <f>KotaD4_otus[[#This Row],[D4.1016]]/I$626</f>
        <v>6.666666666666667E-5</v>
      </c>
      <c r="N602" s="53">
        <f>KotaD4_otus[[#This Row],[D4.1030]]/J$626</f>
        <v>6.666666666666667E-5</v>
      </c>
      <c r="O602" s="53">
        <f>KotaD4_otus[[#This Row],[D4.1016]]/K$626</f>
        <v>6.666666666666667E-5</v>
      </c>
    </row>
    <row r="603" spans="1:15" x14ac:dyDescent="0.35">
      <c r="A603" s="52">
        <v>566</v>
      </c>
      <c r="B603" s="52" t="s">
        <v>88</v>
      </c>
      <c r="C603" s="52" t="s">
        <v>1931</v>
      </c>
      <c r="D603" s="52" t="s">
        <v>1932</v>
      </c>
      <c r="E603" s="52" t="s">
        <v>1933</v>
      </c>
      <c r="G603" s="51"/>
      <c r="H603" s="50">
        <v>1</v>
      </c>
      <c r="I603" s="50">
        <v>9</v>
      </c>
      <c r="J603" s="50">
        <v>5</v>
      </c>
      <c r="K603" s="50">
        <v>4</v>
      </c>
      <c r="L603" s="53">
        <f>KotaD4_otus[[#This Row],[D4.0917]]/H$626</f>
        <v>2.2222222222222223E-5</v>
      </c>
      <c r="M603" s="53">
        <f>KotaD4_otus[[#This Row],[D4.1016]]/I$626</f>
        <v>2.0000000000000001E-4</v>
      </c>
      <c r="N603" s="53">
        <f>KotaD4_otus[[#This Row],[D4.1030]]/J$626</f>
        <v>1.1111111111111112E-4</v>
      </c>
      <c r="O603" s="53">
        <f>KotaD4_otus[[#This Row],[D4.1016]]/K$626</f>
        <v>2.0000000000000001E-4</v>
      </c>
    </row>
    <row r="604" spans="1:15" x14ac:dyDescent="0.35">
      <c r="A604" s="52">
        <v>158</v>
      </c>
      <c r="B604" s="52" t="s">
        <v>88</v>
      </c>
      <c r="C604" s="52" t="s">
        <v>107</v>
      </c>
      <c r="D604" s="52" t="s">
        <v>106</v>
      </c>
      <c r="E604" s="52" t="s">
        <v>1934</v>
      </c>
      <c r="F604" s="52" t="s">
        <v>1935</v>
      </c>
      <c r="G604" s="51"/>
      <c r="H604" s="50">
        <v>10</v>
      </c>
      <c r="I604" s="50">
        <v>6</v>
      </c>
      <c r="J604" s="50">
        <v>86</v>
      </c>
      <c r="K604" s="50">
        <v>3</v>
      </c>
      <c r="L604" s="53">
        <f>KotaD4_otus[[#This Row],[D4.0917]]/H$626</f>
        <v>2.2222222222222223E-4</v>
      </c>
      <c r="M604" s="53">
        <f>KotaD4_otus[[#This Row],[D4.1016]]/I$626</f>
        <v>1.3333333333333334E-4</v>
      </c>
      <c r="N604" s="53">
        <f>KotaD4_otus[[#This Row],[D4.1030]]/J$626</f>
        <v>1.911111111111111E-3</v>
      </c>
      <c r="O604" s="53">
        <f>KotaD4_otus[[#This Row],[D4.1016]]/K$626</f>
        <v>1.3333333333333334E-4</v>
      </c>
    </row>
    <row r="605" spans="1:15" x14ac:dyDescent="0.35">
      <c r="A605" s="52">
        <v>536</v>
      </c>
      <c r="B605" s="52" t="s">
        <v>88</v>
      </c>
      <c r="C605" s="52" t="s">
        <v>1936</v>
      </c>
      <c r="D605" s="52" t="s">
        <v>1937</v>
      </c>
      <c r="E605" s="52" t="s">
        <v>1938</v>
      </c>
      <c r="F605" s="52" t="s">
        <v>1939</v>
      </c>
      <c r="G605" s="51"/>
      <c r="H605" s="50">
        <v>10</v>
      </c>
      <c r="I605" s="50">
        <v>0</v>
      </c>
      <c r="J605" s="50">
        <v>3</v>
      </c>
      <c r="K605" s="50">
        <v>3</v>
      </c>
      <c r="L605" s="53">
        <f>KotaD4_otus[[#This Row],[D4.0917]]/H$626</f>
        <v>2.2222222222222223E-4</v>
      </c>
      <c r="M605" s="53">
        <f>KotaD4_otus[[#This Row],[D4.1016]]/I$626</f>
        <v>0</v>
      </c>
      <c r="N605" s="53">
        <f>KotaD4_otus[[#This Row],[D4.1030]]/J$626</f>
        <v>6.666666666666667E-5</v>
      </c>
      <c r="O605" s="53">
        <f>KotaD4_otus[[#This Row],[D4.1016]]/K$626</f>
        <v>0</v>
      </c>
    </row>
    <row r="606" spans="1:15" x14ac:dyDescent="0.35">
      <c r="A606" s="52">
        <v>279</v>
      </c>
      <c r="B606" s="52" t="s">
        <v>88</v>
      </c>
      <c r="C606" s="52" t="s">
        <v>1856</v>
      </c>
      <c r="D606" s="52" t="s">
        <v>1857</v>
      </c>
      <c r="E606" s="52" t="s">
        <v>1940</v>
      </c>
      <c r="F606" s="52" t="s">
        <v>1941</v>
      </c>
      <c r="G606" s="51"/>
      <c r="H606" s="50">
        <v>6</v>
      </c>
      <c r="I606" s="50">
        <v>25</v>
      </c>
      <c r="J606" s="50">
        <v>23</v>
      </c>
      <c r="K606" s="50">
        <v>3</v>
      </c>
      <c r="L606" s="53">
        <f>KotaD4_otus[[#This Row],[D4.0917]]/H$626</f>
        <v>1.3333333333333334E-4</v>
      </c>
      <c r="M606" s="53">
        <f>KotaD4_otus[[#This Row],[D4.1016]]/I$626</f>
        <v>5.5555555555555556E-4</v>
      </c>
      <c r="N606" s="53">
        <f>KotaD4_otus[[#This Row],[D4.1030]]/J$626</f>
        <v>5.1111111111111116E-4</v>
      </c>
      <c r="O606" s="53">
        <f>KotaD4_otus[[#This Row],[D4.1016]]/K$626</f>
        <v>5.5555555555555556E-4</v>
      </c>
    </row>
    <row r="607" spans="1:15" x14ac:dyDescent="0.35">
      <c r="A607" s="52">
        <v>528</v>
      </c>
      <c r="B607" s="52" t="s">
        <v>88</v>
      </c>
      <c r="C607" s="52" t="s">
        <v>90</v>
      </c>
      <c r="D607" s="52" t="s">
        <v>89</v>
      </c>
      <c r="G607" s="51"/>
      <c r="H607" s="50">
        <v>2</v>
      </c>
      <c r="I607" s="50">
        <v>2</v>
      </c>
      <c r="J607" s="50">
        <v>6</v>
      </c>
      <c r="K607" s="50">
        <v>3</v>
      </c>
      <c r="L607" s="53">
        <f>KotaD4_otus[[#This Row],[D4.0917]]/H$626</f>
        <v>4.4444444444444447E-5</v>
      </c>
      <c r="M607" s="53">
        <f>KotaD4_otus[[#This Row],[D4.1016]]/I$626</f>
        <v>4.4444444444444447E-5</v>
      </c>
      <c r="N607" s="53">
        <f>KotaD4_otus[[#This Row],[D4.1030]]/J$626</f>
        <v>1.3333333333333334E-4</v>
      </c>
      <c r="O607" s="53">
        <f>KotaD4_otus[[#This Row],[D4.1016]]/K$626</f>
        <v>4.4444444444444447E-5</v>
      </c>
    </row>
    <row r="608" spans="1:15" x14ac:dyDescent="0.35">
      <c r="A608" s="52">
        <v>569</v>
      </c>
      <c r="B608" s="52" t="s">
        <v>1942</v>
      </c>
      <c r="C608" s="52" t="s">
        <v>1943</v>
      </c>
      <c r="D608" s="52" t="s">
        <v>1944</v>
      </c>
      <c r="E608" s="52" t="s">
        <v>1945</v>
      </c>
      <c r="G608" s="51"/>
      <c r="H608" s="50">
        <v>8</v>
      </c>
      <c r="I608" s="50">
        <v>1</v>
      </c>
      <c r="J608" s="50">
        <v>1</v>
      </c>
      <c r="K608" s="50">
        <v>2</v>
      </c>
      <c r="L608" s="53">
        <f>KotaD4_otus[[#This Row],[D4.0917]]/H$626</f>
        <v>1.7777777777777779E-4</v>
      </c>
      <c r="M608" s="53">
        <f>KotaD4_otus[[#This Row],[D4.1016]]/I$626</f>
        <v>2.2222222222222223E-5</v>
      </c>
      <c r="N608" s="53">
        <f>KotaD4_otus[[#This Row],[D4.1030]]/J$626</f>
        <v>2.2222222222222223E-5</v>
      </c>
      <c r="O608" s="53">
        <f>KotaD4_otus[[#This Row],[D4.1016]]/K$626</f>
        <v>2.2222222222222223E-5</v>
      </c>
    </row>
    <row r="609" spans="1:15" x14ac:dyDescent="0.35">
      <c r="A609" s="52">
        <v>584</v>
      </c>
      <c r="B609" s="52" t="s">
        <v>88</v>
      </c>
      <c r="C609" s="52" t="s">
        <v>1946</v>
      </c>
      <c r="D609" s="52" t="s">
        <v>1947</v>
      </c>
      <c r="E609" s="52" t="s">
        <v>1948</v>
      </c>
      <c r="G609" s="51"/>
      <c r="H609" s="50">
        <v>7</v>
      </c>
      <c r="I609" s="50">
        <v>6</v>
      </c>
      <c r="J609" s="50">
        <v>6</v>
      </c>
      <c r="K609" s="50">
        <v>2</v>
      </c>
      <c r="L609" s="53">
        <f>KotaD4_otus[[#This Row],[D4.0917]]/H$626</f>
        <v>1.5555555555555556E-4</v>
      </c>
      <c r="M609" s="53">
        <f>KotaD4_otus[[#This Row],[D4.1016]]/I$626</f>
        <v>1.3333333333333334E-4</v>
      </c>
      <c r="N609" s="53">
        <f>KotaD4_otus[[#This Row],[D4.1030]]/J$626</f>
        <v>1.3333333333333334E-4</v>
      </c>
      <c r="O609" s="53">
        <f>KotaD4_otus[[#This Row],[D4.1016]]/K$626</f>
        <v>1.3333333333333334E-4</v>
      </c>
    </row>
    <row r="610" spans="1:15" x14ac:dyDescent="0.35">
      <c r="A610" s="52">
        <v>618</v>
      </c>
      <c r="B610" s="52" t="s">
        <v>88</v>
      </c>
      <c r="C610" s="52" t="s">
        <v>114</v>
      </c>
      <c r="D610" s="52" t="s">
        <v>113</v>
      </c>
      <c r="E610" s="52" t="s">
        <v>1949</v>
      </c>
      <c r="F610" s="52" t="s">
        <v>1950</v>
      </c>
      <c r="G610" s="51"/>
      <c r="H610" s="50">
        <v>3</v>
      </c>
      <c r="I610" s="50">
        <v>7</v>
      </c>
      <c r="J610" s="50">
        <v>6</v>
      </c>
      <c r="K610" s="50">
        <v>2</v>
      </c>
      <c r="L610" s="53">
        <f>KotaD4_otus[[#This Row],[D4.0917]]/H$626</f>
        <v>6.666666666666667E-5</v>
      </c>
      <c r="M610" s="53">
        <f>KotaD4_otus[[#This Row],[D4.1016]]/I$626</f>
        <v>1.5555555555555556E-4</v>
      </c>
      <c r="N610" s="53">
        <f>KotaD4_otus[[#This Row],[D4.1030]]/J$626</f>
        <v>1.3333333333333334E-4</v>
      </c>
      <c r="O610" s="53">
        <f>KotaD4_otus[[#This Row],[D4.1016]]/K$626</f>
        <v>1.5555555555555556E-4</v>
      </c>
    </row>
    <row r="611" spans="1:15" x14ac:dyDescent="0.35">
      <c r="A611" s="52">
        <v>207</v>
      </c>
      <c r="B611" s="52" t="s">
        <v>88</v>
      </c>
      <c r="C611" s="52" t="s">
        <v>110</v>
      </c>
      <c r="D611" s="52" t="s">
        <v>109</v>
      </c>
      <c r="E611" s="52" t="s">
        <v>108</v>
      </c>
      <c r="G611" s="51"/>
      <c r="H611" s="50">
        <v>1</v>
      </c>
      <c r="I611" s="50">
        <v>76</v>
      </c>
      <c r="J611" s="50">
        <v>16</v>
      </c>
      <c r="K611" s="50">
        <v>2</v>
      </c>
      <c r="L611" s="53">
        <f>KotaD4_otus[[#This Row],[D4.0917]]/H$626</f>
        <v>2.2222222222222223E-5</v>
      </c>
      <c r="M611" s="53">
        <f>KotaD4_otus[[#This Row],[D4.1016]]/I$626</f>
        <v>1.6888888888888889E-3</v>
      </c>
      <c r="N611" s="53">
        <f>KotaD4_otus[[#This Row],[D4.1030]]/J$626</f>
        <v>3.5555555555555557E-4</v>
      </c>
      <c r="O611" s="53">
        <f>KotaD4_otus[[#This Row],[D4.1016]]/K$626</f>
        <v>1.6888888888888889E-3</v>
      </c>
    </row>
    <row r="612" spans="1:15" x14ac:dyDescent="0.35">
      <c r="A612" s="52">
        <v>574</v>
      </c>
      <c r="B612" s="52" t="s">
        <v>1312</v>
      </c>
      <c r="C612" s="52" t="s">
        <v>1951</v>
      </c>
      <c r="D612" s="52" t="s">
        <v>1952</v>
      </c>
      <c r="E612" s="52" t="s">
        <v>1953</v>
      </c>
      <c r="G612" s="51"/>
      <c r="H612" s="50">
        <v>0</v>
      </c>
      <c r="I612" s="50">
        <v>15</v>
      </c>
      <c r="J612" s="50">
        <v>3</v>
      </c>
      <c r="K612" s="50">
        <v>2</v>
      </c>
      <c r="L612" s="53">
        <f>KotaD4_otus[[#This Row],[D4.0917]]/H$626</f>
        <v>0</v>
      </c>
      <c r="M612" s="53">
        <f>KotaD4_otus[[#This Row],[D4.1016]]/I$626</f>
        <v>3.3333333333333332E-4</v>
      </c>
      <c r="N612" s="53">
        <f>KotaD4_otus[[#This Row],[D4.1030]]/J$626</f>
        <v>6.666666666666667E-5</v>
      </c>
      <c r="O612" s="53">
        <f>KotaD4_otus[[#This Row],[D4.1016]]/K$626</f>
        <v>3.3333333333333332E-4</v>
      </c>
    </row>
    <row r="613" spans="1:15" x14ac:dyDescent="0.35">
      <c r="A613" s="52">
        <v>593</v>
      </c>
      <c r="B613" s="52" t="s">
        <v>88</v>
      </c>
      <c r="C613" s="52" t="s">
        <v>110</v>
      </c>
      <c r="D613" s="52" t="s">
        <v>109</v>
      </c>
      <c r="E613" s="52" t="s">
        <v>108</v>
      </c>
      <c r="G613" s="51"/>
      <c r="H613" s="50">
        <v>0</v>
      </c>
      <c r="I613" s="50">
        <v>7</v>
      </c>
      <c r="J613" s="50">
        <v>2</v>
      </c>
      <c r="K613" s="50">
        <v>2</v>
      </c>
      <c r="L613" s="53">
        <f>KotaD4_otus[[#This Row],[D4.0917]]/H$626</f>
        <v>0</v>
      </c>
      <c r="M613" s="53">
        <f>KotaD4_otus[[#This Row],[D4.1016]]/I$626</f>
        <v>1.5555555555555556E-4</v>
      </c>
      <c r="N613" s="53">
        <f>KotaD4_otus[[#This Row],[D4.1030]]/J$626</f>
        <v>4.4444444444444447E-5</v>
      </c>
      <c r="O613" s="53">
        <f>KotaD4_otus[[#This Row],[D4.1016]]/K$626</f>
        <v>1.5555555555555556E-4</v>
      </c>
    </row>
    <row r="614" spans="1:15" x14ac:dyDescent="0.35">
      <c r="A614" s="52">
        <v>610</v>
      </c>
      <c r="B614" s="52" t="s">
        <v>88</v>
      </c>
      <c r="C614" s="52" t="s">
        <v>114</v>
      </c>
      <c r="D614" s="52" t="s">
        <v>136</v>
      </c>
      <c r="E614" s="52" t="s">
        <v>1954</v>
      </c>
      <c r="F614" s="52" t="s">
        <v>1955</v>
      </c>
      <c r="G614" s="51"/>
      <c r="H614" s="50">
        <v>24</v>
      </c>
      <c r="I614" s="50">
        <v>3</v>
      </c>
      <c r="J614" s="50">
        <v>1</v>
      </c>
      <c r="K614" s="50">
        <v>1</v>
      </c>
      <c r="L614" s="53">
        <f>KotaD4_otus[[#This Row],[D4.0917]]/H$626</f>
        <v>5.3333333333333336E-4</v>
      </c>
      <c r="M614" s="53">
        <f>KotaD4_otus[[#This Row],[D4.1016]]/I$626</f>
        <v>6.666666666666667E-5</v>
      </c>
      <c r="N614" s="53">
        <f>KotaD4_otus[[#This Row],[D4.1030]]/J$626</f>
        <v>2.2222222222222223E-5</v>
      </c>
      <c r="O614" s="53">
        <f>KotaD4_otus[[#This Row],[D4.1016]]/K$626</f>
        <v>6.666666666666667E-5</v>
      </c>
    </row>
    <row r="615" spans="1:15" x14ac:dyDescent="0.35">
      <c r="A615" s="52">
        <v>583</v>
      </c>
      <c r="B615" s="52" t="s">
        <v>88</v>
      </c>
      <c r="C615" s="52" t="s">
        <v>90</v>
      </c>
      <c r="D615" s="52" t="s">
        <v>89</v>
      </c>
      <c r="G615" s="51"/>
      <c r="H615" s="50">
        <v>16</v>
      </c>
      <c r="I615" s="50">
        <v>11</v>
      </c>
      <c r="J615" s="50">
        <v>3</v>
      </c>
      <c r="K615" s="50">
        <v>1</v>
      </c>
      <c r="L615" s="53">
        <f>KotaD4_otus[[#This Row],[D4.0917]]/H$626</f>
        <v>3.5555555555555557E-4</v>
      </c>
      <c r="M615" s="53">
        <f>KotaD4_otus[[#This Row],[D4.1016]]/I$626</f>
        <v>2.4444444444444443E-4</v>
      </c>
      <c r="N615" s="53">
        <f>KotaD4_otus[[#This Row],[D4.1030]]/J$626</f>
        <v>6.666666666666667E-5</v>
      </c>
      <c r="O615" s="53">
        <f>KotaD4_otus[[#This Row],[D4.1016]]/K$626</f>
        <v>2.4444444444444443E-4</v>
      </c>
    </row>
    <row r="616" spans="1:15" x14ac:dyDescent="0.35">
      <c r="A616" s="52">
        <v>620</v>
      </c>
      <c r="B616" s="52" t="s">
        <v>88</v>
      </c>
      <c r="C616" s="52" t="s">
        <v>114</v>
      </c>
      <c r="D616" s="52" t="s">
        <v>136</v>
      </c>
      <c r="E616" s="52" t="s">
        <v>1956</v>
      </c>
      <c r="F616" s="52" t="s">
        <v>1957</v>
      </c>
      <c r="G616" s="51"/>
      <c r="H616" s="50">
        <v>4</v>
      </c>
      <c r="I616" s="50">
        <v>6</v>
      </c>
      <c r="J616" s="50">
        <v>5</v>
      </c>
      <c r="K616" s="50">
        <v>1</v>
      </c>
      <c r="L616" s="53">
        <f>KotaD4_otus[[#This Row],[D4.0917]]/H$626</f>
        <v>8.8888888888888893E-5</v>
      </c>
      <c r="M616" s="53">
        <f>KotaD4_otus[[#This Row],[D4.1016]]/I$626</f>
        <v>1.3333333333333334E-4</v>
      </c>
      <c r="N616" s="53">
        <f>KotaD4_otus[[#This Row],[D4.1030]]/J$626</f>
        <v>1.1111111111111112E-4</v>
      </c>
      <c r="O616" s="53">
        <f>KotaD4_otus[[#This Row],[D4.1016]]/K$626</f>
        <v>1.3333333333333334E-4</v>
      </c>
    </row>
    <row r="617" spans="1:15" x14ac:dyDescent="0.35">
      <c r="A617" s="52">
        <v>144</v>
      </c>
      <c r="B617" s="52" t="s">
        <v>88</v>
      </c>
      <c r="C617" s="52" t="s">
        <v>124</v>
      </c>
      <c r="D617" s="52" t="s">
        <v>123</v>
      </c>
      <c r="E617" s="52" t="s">
        <v>122</v>
      </c>
      <c r="G617" s="51"/>
      <c r="H617" s="50">
        <v>158</v>
      </c>
      <c r="I617" s="50">
        <v>1</v>
      </c>
      <c r="J617" s="50">
        <v>0</v>
      </c>
      <c r="K617" s="50">
        <v>0</v>
      </c>
      <c r="L617" s="53">
        <f>KotaD4_otus[[#This Row],[D4.0917]]/H$626</f>
        <v>3.5111111111111111E-3</v>
      </c>
      <c r="M617" s="53">
        <f>KotaD4_otus[[#This Row],[D4.1016]]/I$626</f>
        <v>2.2222222222222223E-5</v>
      </c>
      <c r="N617" s="53">
        <f>KotaD4_otus[[#This Row],[D4.1030]]/J$626</f>
        <v>0</v>
      </c>
      <c r="O617" s="53">
        <f>KotaD4_otus[[#This Row],[D4.1016]]/K$626</f>
        <v>2.2222222222222223E-5</v>
      </c>
    </row>
    <row r="618" spans="1:15" x14ac:dyDescent="0.35">
      <c r="A618" s="52">
        <v>468</v>
      </c>
      <c r="B618" s="52" t="s">
        <v>88</v>
      </c>
      <c r="C618" s="52" t="s">
        <v>114</v>
      </c>
      <c r="D618" s="52" t="s">
        <v>136</v>
      </c>
      <c r="E618" s="52" t="s">
        <v>1380</v>
      </c>
      <c r="F618" s="52" t="s">
        <v>1958</v>
      </c>
      <c r="G618" s="51"/>
      <c r="H618" s="50">
        <v>38</v>
      </c>
      <c r="I618" s="50">
        <v>6</v>
      </c>
      <c r="J618" s="50">
        <v>0</v>
      </c>
      <c r="K618" s="50">
        <v>0</v>
      </c>
      <c r="L618" s="53">
        <f>KotaD4_otus[[#This Row],[D4.0917]]/H$626</f>
        <v>8.4444444444444443E-4</v>
      </c>
      <c r="M618" s="53">
        <f>KotaD4_otus[[#This Row],[D4.1016]]/I$626</f>
        <v>1.3333333333333334E-4</v>
      </c>
      <c r="N618" s="53">
        <f>KotaD4_otus[[#This Row],[D4.1030]]/J$626</f>
        <v>0</v>
      </c>
      <c r="O618" s="53">
        <f>KotaD4_otus[[#This Row],[D4.1016]]/K$626</f>
        <v>1.3333333333333334E-4</v>
      </c>
    </row>
    <row r="619" spans="1:15" x14ac:dyDescent="0.35">
      <c r="A619" s="52">
        <v>325</v>
      </c>
      <c r="B619" s="52" t="s">
        <v>88</v>
      </c>
      <c r="C619" s="52" t="s">
        <v>1959</v>
      </c>
      <c r="D619" s="52" t="s">
        <v>1960</v>
      </c>
      <c r="E619" s="52" t="s">
        <v>1961</v>
      </c>
      <c r="F619" s="52" t="s">
        <v>1962</v>
      </c>
      <c r="G619" s="51"/>
      <c r="H619" s="50">
        <v>35</v>
      </c>
      <c r="I619" s="50">
        <v>1</v>
      </c>
      <c r="J619" s="50">
        <v>0</v>
      </c>
      <c r="K619" s="50">
        <v>0</v>
      </c>
      <c r="L619" s="53">
        <f>KotaD4_otus[[#This Row],[D4.0917]]/H$626</f>
        <v>7.7777777777777773E-4</v>
      </c>
      <c r="M619" s="53">
        <f>KotaD4_otus[[#This Row],[D4.1016]]/I$626</f>
        <v>2.2222222222222223E-5</v>
      </c>
      <c r="N619" s="53">
        <f>KotaD4_otus[[#This Row],[D4.1030]]/J$626</f>
        <v>0</v>
      </c>
      <c r="O619" s="53">
        <f>KotaD4_otus[[#This Row],[D4.1016]]/K$626</f>
        <v>2.2222222222222223E-5</v>
      </c>
    </row>
    <row r="620" spans="1:15" x14ac:dyDescent="0.35">
      <c r="A620" s="52">
        <v>488</v>
      </c>
      <c r="B620" s="52" t="s">
        <v>88</v>
      </c>
      <c r="C620" s="52" t="s">
        <v>107</v>
      </c>
      <c r="D620" s="52" t="s">
        <v>106</v>
      </c>
      <c r="E620" s="52" t="s">
        <v>1963</v>
      </c>
      <c r="F620" s="52" t="s">
        <v>1964</v>
      </c>
      <c r="G620" s="51"/>
      <c r="H620" s="50">
        <v>21</v>
      </c>
      <c r="I620" s="50">
        <v>0</v>
      </c>
      <c r="J620" s="50">
        <v>1</v>
      </c>
      <c r="K620" s="50">
        <v>0</v>
      </c>
      <c r="L620" s="53">
        <f>KotaD4_otus[[#This Row],[D4.0917]]/H$626</f>
        <v>4.6666666666666666E-4</v>
      </c>
      <c r="M620" s="53">
        <f>KotaD4_otus[[#This Row],[D4.1016]]/I$626</f>
        <v>0</v>
      </c>
      <c r="N620" s="53">
        <f>KotaD4_otus[[#This Row],[D4.1030]]/J$626</f>
        <v>2.2222222222222223E-5</v>
      </c>
      <c r="O620" s="53">
        <f>KotaD4_otus[[#This Row],[D4.1016]]/K$626</f>
        <v>0</v>
      </c>
    </row>
    <row r="621" spans="1:15" x14ac:dyDescent="0.35">
      <c r="A621" s="52">
        <v>511</v>
      </c>
      <c r="B621" s="52" t="s">
        <v>88</v>
      </c>
      <c r="C621" s="52" t="s">
        <v>1965</v>
      </c>
      <c r="D621" s="52" t="s">
        <v>1966</v>
      </c>
      <c r="E621" s="52" t="s">
        <v>1967</v>
      </c>
      <c r="F621" s="52" t="s">
        <v>1968</v>
      </c>
      <c r="G621" s="51"/>
      <c r="H621" s="50">
        <v>19</v>
      </c>
      <c r="I621" s="50">
        <v>2</v>
      </c>
      <c r="J621" s="50">
        <v>1</v>
      </c>
      <c r="K621" s="50">
        <v>0</v>
      </c>
      <c r="L621" s="53">
        <f>KotaD4_otus[[#This Row],[D4.0917]]/H$626</f>
        <v>4.2222222222222222E-4</v>
      </c>
      <c r="M621" s="53">
        <f>KotaD4_otus[[#This Row],[D4.1016]]/I$626</f>
        <v>4.4444444444444447E-5</v>
      </c>
      <c r="N621" s="53">
        <f>KotaD4_otus[[#This Row],[D4.1030]]/J$626</f>
        <v>2.2222222222222223E-5</v>
      </c>
      <c r="O621" s="53">
        <f>KotaD4_otus[[#This Row],[D4.1016]]/K$626</f>
        <v>4.4444444444444447E-5</v>
      </c>
    </row>
    <row r="622" spans="1:15" x14ac:dyDescent="0.35">
      <c r="A622" s="52">
        <v>612</v>
      </c>
      <c r="B622" s="52" t="s">
        <v>88</v>
      </c>
      <c r="C622" s="52" t="s">
        <v>97</v>
      </c>
      <c r="D622" s="52" t="s">
        <v>336</v>
      </c>
      <c r="E622" s="52" t="s">
        <v>559</v>
      </c>
      <c r="F622" s="52" t="s">
        <v>1927</v>
      </c>
      <c r="G622" s="51"/>
      <c r="H622" s="50">
        <v>8</v>
      </c>
      <c r="I622" s="50">
        <v>6</v>
      </c>
      <c r="J622" s="50">
        <v>2</v>
      </c>
      <c r="K622" s="50">
        <v>0</v>
      </c>
      <c r="L622" s="53">
        <f>KotaD4_otus[[#This Row],[D4.0917]]/H$626</f>
        <v>1.7777777777777779E-4</v>
      </c>
      <c r="M622" s="53">
        <f>KotaD4_otus[[#This Row],[D4.1016]]/I$626</f>
        <v>1.3333333333333334E-4</v>
      </c>
      <c r="N622" s="53">
        <f>KotaD4_otus[[#This Row],[D4.1030]]/J$626</f>
        <v>4.4444444444444447E-5</v>
      </c>
      <c r="O622" s="53">
        <f>KotaD4_otus[[#This Row],[D4.1016]]/K$626</f>
        <v>1.3333333333333334E-4</v>
      </c>
    </row>
    <row r="623" spans="1:15" x14ac:dyDescent="0.35">
      <c r="A623" s="52">
        <v>426</v>
      </c>
      <c r="B623" s="52" t="s">
        <v>88</v>
      </c>
      <c r="C623" s="52" t="s">
        <v>1969</v>
      </c>
      <c r="D623" s="52" t="s">
        <v>1970</v>
      </c>
      <c r="E623" s="52" t="s">
        <v>1971</v>
      </c>
      <c r="G623" s="51"/>
      <c r="H623" s="50">
        <v>0</v>
      </c>
      <c r="I623" s="50">
        <v>20</v>
      </c>
      <c r="J623" s="50">
        <v>1</v>
      </c>
      <c r="K623" s="50">
        <v>0</v>
      </c>
      <c r="L623" s="53">
        <f>KotaD4_otus[[#This Row],[D4.0917]]/H$626</f>
        <v>0</v>
      </c>
      <c r="M623" s="53">
        <f>KotaD4_otus[[#This Row],[D4.1016]]/I$626</f>
        <v>4.4444444444444447E-4</v>
      </c>
      <c r="N623" s="53">
        <f>KotaD4_otus[[#This Row],[D4.1030]]/J$626</f>
        <v>2.2222222222222223E-5</v>
      </c>
      <c r="O623" s="53">
        <f>KotaD4_otus[[#This Row],[D4.1016]]/K$626</f>
        <v>4.4444444444444447E-4</v>
      </c>
    </row>
    <row r="624" spans="1:15" x14ac:dyDescent="0.35">
      <c r="A624" s="52">
        <v>535</v>
      </c>
      <c r="B624" s="52" t="s">
        <v>88</v>
      </c>
      <c r="C624" s="52" t="s">
        <v>1972</v>
      </c>
      <c r="D624" s="52" t="s">
        <v>1973</v>
      </c>
      <c r="E624" s="52" t="s">
        <v>1974</v>
      </c>
      <c r="G624" s="51"/>
      <c r="H624" s="50">
        <v>0</v>
      </c>
      <c r="I624" s="50">
        <v>28</v>
      </c>
      <c r="J624" s="50">
        <v>4</v>
      </c>
      <c r="K624" s="50">
        <v>0</v>
      </c>
      <c r="L624" s="53">
        <f>KotaD4_otus[[#This Row],[D4.0917]]/H$626</f>
        <v>0</v>
      </c>
      <c r="M624" s="53">
        <f>KotaD4_otus[[#This Row],[D4.1016]]/I$626</f>
        <v>6.2222222222222225E-4</v>
      </c>
      <c r="N624" s="53">
        <f>KotaD4_otus[[#This Row],[D4.1030]]/J$626</f>
        <v>8.8888888888888893E-5</v>
      </c>
      <c r="O624" s="53">
        <f>KotaD4_otus[[#This Row],[D4.1016]]/K$626</f>
        <v>6.2222222222222225E-4</v>
      </c>
    </row>
    <row r="626" spans="8:11" x14ac:dyDescent="0.35">
      <c r="H626" s="45">
        <f>SUM(KotaD4_otus[D4.0917])</f>
        <v>45000</v>
      </c>
      <c r="I626" s="45">
        <f>SUM(KotaD4_otus[D4.1016])</f>
        <v>45000</v>
      </c>
      <c r="J626" s="45">
        <f>SUM(KotaD4_otus[D4.1030])</f>
        <v>45000</v>
      </c>
      <c r="K626" s="45">
        <f>SUM(KotaD4_otus[D4.1211])</f>
        <v>45000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0973-314B-4CD6-98B8-9FC05B43238A}">
  <sheetPr>
    <tabColor rgb="FF00B050"/>
  </sheetPr>
  <dimension ref="B2:B7"/>
  <sheetViews>
    <sheetView showGridLines="0" workbookViewId="0">
      <selection activeCell="F14" sqref="F14"/>
    </sheetView>
  </sheetViews>
  <sheetFormatPr defaultRowHeight="13" x14ac:dyDescent="0.3"/>
  <cols>
    <col min="1" max="1" width="3.453125" style="68" customWidth="1"/>
    <col min="2" max="16384" width="8.7265625" style="68"/>
  </cols>
  <sheetData>
    <row r="2" spans="2:2" x14ac:dyDescent="0.3">
      <c r="B2" s="67" t="s">
        <v>2047</v>
      </c>
    </row>
    <row r="3" spans="2:2" x14ac:dyDescent="0.3">
      <c r="B3" s="68" t="s">
        <v>2051</v>
      </c>
    </row>
    <row r="4" spans="2:2" x14ac:dyDescent="0.3">
      <c r="B4" s="68" t="s">
        <v>2052</v>
      </c>
    </row>
    <row r="5" spans="2:2" x14ac:dyDescent="0.3">
      <c r="B5" s="68" t="s">
        <v>2048</v>
      </c>
    </row>
    <row r="6" spans="2:2" x14ac:dyDescent="0.3">
      <c r="B6" s="68" t="s">
        <v>2049</v>
      </c>
    </row>
    <row r="7" spans="2:2" x14ac:dyDescent="0.3">
      <c r="B7" s="68" t="s">
        <v>2050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Monitoring Info</vt:lpstr>
      <vt:lpstr>Monitoring Master</vt:lpstr>
      <vt:lpstr>Monitoring Correlation Plotter</vt:lpstr>
      <vt:lpstr>WTP Digester Startup</vt:lpstr>
      <vt:lpstr>WTP Foam Layer Analysis</vt:lpstr>
      <vt:lpstr>Seq Data Info</vt:lpstr>
      <vt:lpstr>Seq - Digester Comparison</vt:lpstr>
      <vt:lpstr>Seq - WTP Dig 4 Startup</vt:lpstr>
      <vt:lpstr>Filament Count Info</vt:lpstr>
      <vt:lpstr>Filament Counting vs. qPCR</vt:lpstr>
      <vt:lpstr>Gordonia Addition Study</vt:lpstr>
      <vt:lpstr>'Monitoring Correlation Plotter'!Print_Area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Kota Nishiguchi</dc:creator>
  <cp:lastModifiedBy>Dan Kota Nishiguchi</cp:lastModifiedBy>
  <dcterms:created xsi:type="dcterms:W3CDTF">2019-06-05T04:23:52Z</dcterms:created>
  <dcterms:modified xsi:type="dcterms:W3CDTF">2019-06-11T18:07:37Z</dcterms:modified>
</cp:coreProperties>
</file>