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ozzo\Documents\Projects\Proposals &amp; Presentations\Chapter 3 - Glacial History\Drafts\Newest Draft\Carbonate Coatings\"/>
    </mc:Choice>
  </mc:AlternateContent>
  <xr:revisionPtr revIDLastSave="0" documentId="13_ncr:1_{57D4A2EA-83D3-4915-A292-030F3A693C16}" xr6:coauthVersionLast="47" xr6:coauthVersionMax="47" xr10:uidLastSave="{00000000-0000-0000-0000-000000000000}"/>
  <bookViews>
    <workbookView xWindow="-108" yWindow="-108" windowWidth="23256" windowHeight="13176" tabRatio="714" xr2:uid="{D54FF061-ABAC-4E8A-BFA6-2B9D293AE081}"/>
  </bookViews>
  <sheets>
    <sheet name="Description - Unit 1" sheetId="1" r:id="rId1"/>
    <sheet name="Pictures (15-14 m)" sheetId="2" r:id="rId2"/>
    <sheet name="Pictures (12-11 m)" sheetId="3" r:id="rId3"/>
    <sheet name="Pictures (11-10 m)" sheetId="4" r:id="rId4"/>
    <sheet name="Pictures (10-9 m)" sheetId="5" r:id="rId5"/>
    <sheet name="Pictures (9-8 m)" sheetId="6" r:id="rId6"/>
    <sheet name="Pictures (8-7 m)" sheetId="7" r:id="rId7"/>
    <sheet name="Description &amp; Pictures - Unit 2" sheetId="8" r:id="rId8"/>
    <sheet name="Description &amp; Pictures - Unit 3" sheetId="9" r:id="rId9"/>
  </sheets>
  <definedNames>
    <definedName name="_xlnm._FilterDatabase" localSheetId="0" hidden="1">'Description - Unit 1'!$A$1:$K$84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2" i="9"/>
  <c r="C3" i="8"/>
  <c r="C4" i="8"/>
  <c r="C5" i="8"/>
  <c r="C6" i="8"/>
  <c r="C7" i="8"/>
  <c r="C8" i="8"/>
  <c r="C2" i="8"/>
  <c r="C98" i="1"/>
  <c r="C100" i="1"/>
  <c r="C101" i="1"/>
  <c r="C99" i="1"/>
  <c r="C94" i="1" l="1"/>
  <c r="C95" i="1"/>
  <c r="C87" i="1"/>
  <c r="C89" i="1"/>
  <c r="C88" i="1"/>
  <c r="C91" i="1"/>
  <c r="C81" i="1"/>
  <c r="C80" i="1"/>
  <c r="C79" i="1"/>
  <c r="C78" i="1"/>
  <c r="C77" i="1"/>
  <c r="C84" i="1"/>
  <c r="C83" i="1"/>
  <c r="C82" i="1"/>
  <c r="A78" i="1"/>
  <c r="A79" i="1" s="1"/>
  <c r="A80" i="1" s="1"/>
  <c r="A81" i="1" s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A57" i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C55" i="1"/>
  <c r="C54" i="1"/>
  <c r="C53" i="1"/>
  <c r="C52" i="1"/>
  <c r="C51" i="1"/>
  <c r="C50" i="1"/>
  <c r="C49" i="1"/>
  <c r="C48" i="1"/>
  <c r="C47" i="1"/>
  <c r="C46" i="1"/>
  <c r="C45" i="1"/>
  <c r="C44" i="1"/>
  <c r="A45" i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A29" i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C26" i="1"/>
  <c r="C25" i="1"/>
  <c r="C24" i="1"/>
  <c r="C23" i="1"/>
  <c r="C2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<sst xmlns="http://schemas.openxmlformats.org/spreadsheetml/2006/main" count="739" uniqueCount="101">
  <si>
    <t>Sample Number</t>
  </si>
  <si>
    <t>Sample ID</t>
  </si>
  <si>
    <t>Depth</t>
  </si>
  <si>
    <t>Length (cm)</t>
  </si>
  <si>
    <t>Rock Type</t>
  </si>
  <si>
    <t>Carbonate Coating</t>
  </si>
  <si>
    <t>Vetificated</t>
  </si>
  <si>
    <t>Notes</t>
  </si>
  <si>
    <t>VV3-1407-1420</t>
  </si>
  <si>
    <t>yes</t>
  </si>
  <si>
    <t>no</t>
  </si>
  <si>
    <t>large clast with outside smoothed and rounded during coring</t>
  </si>
  <si>
    <t>VV3-1407-1421</t>
  </si>
  <si>
    <t>Texture</t>
  </si>
  <si>
    <t>Rounded</t>
  </si>
  <si>
    <t>Sphericity</t>
  </si>
  <si>
    <t>Low</t>
  </si>
  <si>
    <t>High</t>
  </si>
  <si>
    <t>Dolerite</t>
  </si>
  <si>
    <t>Subangular</t>
  </si>
  <si>
    <t xml:space="preserve">no </t>
  </si>
  <si>
    <t>VV3-1407-1422</t>
  </si>
  <si>
    <t>Moderate</t>
  </si>
  <si>
    <t>yes - strongest on rounded side</t>
  </si>
  <si>
    <t>VV3-1407-1423</t>
  </si>
  <si>
    <t>Subangular to Rounded</t>
  </si>
  <si>
    <t>Yes - on angular side</t>
  </si>
  <si>
    <t xml:space="preserve">yes </t>
  </si>
  <si>
    <t>carbonate coating on angular side; red staining on rounded side</t>
  </si>
  <si>
    <t>VV3-1407-1424</t>
  </si>
  <si>
    <t>VV3-1407-1425</t>
  </si>
  <si>
    <t>Angular to Subangular</t>
  </si>
  <si>
    <t>Yes -  in crevices on one side</t>
  </si>
  <si>
    <t>Staining (red)</t>
  </si>
  <si>
    <t>Yes - two sides</t>
  </si>
  <si>
    <t>Yes - one side</t>
  </si>
  <si>
    <t>Yes - small section</t>
  </si>
  <si>
    <t>yes - one side</t>
  </si>
  <si>
    <t>Granite</t>
  </si>
  <si>
    <t>red staining on opposite side of carbonate coating</t>
  </si>
  <si>
    <t>Yes - covering half of rock</t>
  </si>
  <si>
    <t>large carbonate coating</t>
  </si>
  <si>
    <t>light desert varnish, but no strongly developed carbonate coating</t>
  </si>
  <si>
    <t>yes- small section in crevices</t>
  </si>
  <si>
    <t>* missing pictures</t>
  </si>
  <si>
    <t>VV3-1430</t>
  </si>
  <si>
    <t>VV3-1400-1404</t>
  </si>
  <si>
    <t>light varnish</t>
  </si>
  <si>
    <t>VV3-1378-1383</t>
  </si>
  <si>
    <t>N/A</t>
  </si>
  <si>
    <t>VV3-1170-1175</t>
  </si>
  <si>
    <t>VV3-1154-1161</t>
  </si>
  <si>
    <t>yes - lightly coated</t>
  </si>
  <si>
    <t>yes - two sides</t>
  </si>
  <si>
    <t>*picture of carbonate coating missing (bad quality)</t>
  </si>
  <si>
    <t>yes - scattered</t>
  </si>
  <si>
    <t>yes - small section one side</t>
  </si>
  <si>
    <t>white staining on bottom; reddish/orange staining on top</t>
  </si>
  <si>
    <t>VV3-1000</t>
  </si>
  <si>
    <t>VV3-1039-1047</t>
  </si>
  <si>
    <t>yes- one side</t>
  </si>
  <si>
    <t>carbonate coating on mostly one side</t>
  </si>
  <si>
    <t>yes - small section on one side</t>
  </si>
  <si>
    <t>yes - very small amount</t>
  </si>
  <si>
    <t>yes - small sections on one side</t>
  </si>
  <si>
    <t>VV3-829-837</t>
  </si>
  <si>
    <t>VV3-958-962</t>
  </si>
  <si>
    <t>markings from coring</t>
  </si>
  <si>
    <t>Limestone</t>
  </si>
  <si>
    <t>yes- small section on one side</t>
  </si>
  <si>
    <t>Yes- light coating on one side</t>
  </si>
  <si>
    <t>VV3-672-676</t>
  </si>
  <si>
    <t>VV3-680-685</t>
  </si>
  <si>
    <t>% clasts with carbonate coating:</t>
  </si>
  <si>
    <t>% Dolerite</t>
  </si>
  <si>
    <t>% Granite</t>
  </si>
  <si>
    <t>% Limestone</t>
  </si>
  <si>
    <t>% Ventifacted</t>
  </si>
  <si>
    <t>% dolerite Ventifacted</t>
  </si>
  <si>
    <t>% subangular</t>
  </si>
  <si>
    <t>% rounded</t>
  </si>
  <si>
    <t>% subangular to tounded</t>
  </si>
  <si>
    <t>Angular to subangular</t>
  </si>
  <si>
    <t>Angular</t>
  </si>
  <si>
    <t>VV3-170-175</t>
  </si>
  <si>
    <t>limestone</t>
  </si>
  <si>
    <t>sandstone</t>
  </si>
  <si>
    <t>dolerite</t>
  </si>
  <si>
    <t>limsetone</t>
  </si>
  <si>
    <t>limsestone</t>
  </si>
  <si>
    <t>subangular</t>
  </si>
  <si>
    <t>angular to subangular</t>
  </si>
  <si>
    <t>subangular to rounded</t>
  </si>
  <si>
    <t>high</t>
  </si>
  <si>
    <t>moderate</t>
  </si>
  <si>
    <t>varnish</t>
  </si>
  <si>
    <t>VV3-48-51</t>
  </si>
  <si>
    <t>granite</t>
  </si>
  <si>
    <t>subangular to angular</t>
  </si>
  <si>
    <t>small section of carbonate</t>
  </si>
  <si>
    <t>Moderite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</si>
</sst>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b/>
      <sz val="12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2" borderId="0" xfId="0" applyNumberFormat="1" applyFont="1" applyFill="1" applyAlignment="1">
      <alignment horizontal="center"/>
    </xf>
    <xf numFmtId="9" fontId="2" fillId="2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9" fontId="2" fillId="0" borderId="0" xfId="1" applyFont="1" applyAlignment="1">
      <alignment horizontal="center"/>
    </xf>
    <xf numFmtId="0" fontId="2" fillId="2" borderId="0" xfId="0" applyFont="1" applyFill="1" applyAlignment="1">
      <alignment horizontal="center" wrapText="1"/>
    </xf>
    <xf numFmtId="9" fontId="2" fillId="2" borderId="0" xfId="1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4.jpeg"/><Relationship Id="rId13" Type="http://schemas.openxmlformats.org/officeDocument/2006/relationships/image" Target="../media/image59.jpeg"/><Relationship Id="rId18" Type="http://schemas.openxmlformats.org/officeDocument/2006/relationships/image" Target="../media/image64.jpeg"/><Relationship Id="rId3" Type="http://schemas.openxmlformats.org/officeDocument/2006/relationships/image" Target="../media/image49.jpeg"/><Relationship Id="rId21" Type="http://schemas.openxmlformats.org/officeDocument/2006/relationships/image" Target="../media/image67.jpeg"/><Relationship Id="rId7" Type="http://schemas.openxmlformats.org/officeDocument/2006/relationships/image" Target="../media/image53.jpeg"/><Relationship Id="rId12" Type="http://schemas.openxmlformats.org/officeDocument/2006/relationships/image" Target="../media/image58.jpeg"/><Relationship Id="rId17" Type="http://schemas.openxmlformats.org/officeDocument/2006/relationships/image" Target="../media/image63.jpeg"/><Relationship Id="rId2" Type="http://schemas.openxmlformats.org/officeDocument/2006/relationships/image" Target="../media/image48.jpeg"/><Relationship Id="rId16" Type="http://schemas.openxmlformats.org/officeDocument/2006/relationships/image" Target="../media/image62.jpeg"/><Relationship Id="rId20" Type="http://schemas.openxmlformats.org/officeDocument/2006/relationships/image" Target="../media/image66.jpeg"/><Relationship Id="rId1" Type="http://schemas.openxmlformats.org/officeDocument/2006/relationships/image" Target="../media/image47.jpeg"/><Relationship Id="rId6" Type="http://schemas.openxmlformats.org/officeDocument/2006/relationships/image" Target="../media/image52.jpeg"/><Relationship Id="rId11" Type="http://schemas.openxmlformats.org/officeDocument/2006/relationships/image" Target="../media/image57.jpeg"/><Relationship Id="rId5" Type="http://schemas.openxmlformats.org/officeDocument/2006/relationships/image" Target="../media/image51.jpeg"/><Relationship Id="rId15" Type="http://schemas.openxmlformats.org/officeDocument/2006/relationships/image" Target="../media/image61.jpeg"/><Relationship Id="rId10" Type="http://schemas.openxmlformats.org/officeDocument/2006/relationships/image" Target="../media/image56.jpeg"/><Relationship Id="rId19" Type="http://schemas.openxmlformats.org/officeDocument/2006/relationships/image" Target="../media/image65.jpeg"/><Relationship Id="rId4" Type="http://schemas.openxmlformats.org/officeDocument/2006/relationships/image" Target="../media/image50.jpeg"/><Relationship Id="rId9" Type="http://schemas.openxmlformats.org/officeDocument/2006/relationships/image" Target="../media/image55.jpeg"/><Relationship Id="rId14" Type="http://schemas.openxmlformats.org/officeDocument/2006/relationships/image" Target="../media/image60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5.jpeg"/><Relationship Id="rId13" Type="http://schemas.openxmlformats.org/officeDocument/2006/relationships/image" Target="../media/image80.jpeg"/><Relationship Id="rId18" Type="http://schemas.openxmlformats.org/officeDocument/2006/relationships/image" Target="../media/image85.jpeg"/><Relationship Id="rId26" Type="http://schemas.openxmlformats.org/officeDocument/2006/relationships/image" Target="../media/image93.jpeg"/><Relationship Id="rId3" Type="http://schemas.openxmlformats.org/officeDocument/2006/relationships/image" Target="../media/image70.jpeg"/><Relationship Id="rId21" Type="http://schemas.openxmlformats.org/officeDocument/2006/relationships/image" Target="../media/image88.jpeg"/><Relationship Id="rId7" Type="http://schemas.openxmlformats.org/officeDocument/2006/relationships/image" Target="../media/image74.jpeg"/><Relationship Id="rId12" Type="http://schemas.openxmlformats.org/officeDocument/2006/relationships/image" Target="../media/image79.jpeg"/><Relationship Id="rId17" Type="http://schemas.openxmlformats.org/officeDocument/2006/relationships/image" Target="../media/image84.jpeg"/><Relationship Id="rId25" Type="http://schemas.openxmlformats.org/officeDocument/2006/relationships/image" Target="../media/image92.jpeg"/><Relationship Id="rId2" Type="http://schemas.openxmlformats.org/officeDocument/2006/relationships/image" Target="../media/image69.jpeg"/><Relationship Id="rId16" Type="http://schemas.openxmlformats.org/officeDocument/2006/relationships/image" Target="../media/image83.jpeg"/><Relationship Id="rId20" Type="http://schemas.openxmlformats.org/officeDocument/2006/relationships/image" Target="../media/image87.jpeg"/><Relationship Id="rId29" Type="http://schemas.openxmlformats.org/officeDocument/2006/relationships/image" Target="../media/image96.jpeg"/><Relationship Id="rId1" Type="http://schemas.openxmlformats.org/officeDocument/2006/relationships/image" Target="../media/image68.jpeg"/><Relationship Id="rId6" Type="http://schemas.openxmlformats.org/officeDocument/2006/relationships/image" Target="../media/image73.jpeg"/><Relationship Id="rId11" Type="http://schemas.openxmlformats.org/officeDocument/2006/relationships/image" Target="../media/image78.jpeg"/><Relationship Id="rId24" Type="http://schemas.openxmlformats.org/officeDocument/2006/relationships/image" Target="../media/image91.jpeg"/><Relationship Id="rId5" Type="http://schemas.openxmlformats.org/officeDocument/2006/relationships/image" Target="../media/image72.jpeg"/><Relationship Id="rId15" Type="http://schemas.openxmlformats.org/officeDocument/2006/relationships/image" Target="../media/image82.jpeg"/><Relationship Id="rId23" Type="http://schemas.openxmlformats.org/officeDocument/2006/relationships/image" Target="../media/image90.jpeg"/><Relationship Id="rId28" Type="http://schemas.openxmlformats.org/officeDocument/2006/relationships/image" Target="../media/image95.jpeg"/><Relationship Id="rId10" Type="http://schemas.openxmlformats.org/officeDocument/2006/relationships/image" Target="../media/image77.jpeg"/><Relationship Id="rId19" Type="http://schemas.openxmlformats.org/officeDocument/2006/relationships/image" Target="../media/image86.jpeg"/><Relationship Id="rId31" Type="http://schemas.openxmlformats.org/officeDocument/2006/relationships/image" Target="../media/image98.jpeg"/><Relationship Id="rId4" Type="http://schemas.openxmlformats.org/officeDocument/2006/relationships/image" Target="../media/image71.jpeg"/><Relationship Id="rId9" Type="http://schemas.openxmlformats.org/officeDocument/2006/relationships/image" Target="../media/image76.jpeg"/><Relationship Id="rId14" Type="http://schemas.openxmlformats.org/officeDocument/2006/relationships/image" Target="../media/image81.jpeg"/><Relationship Id="rId22" Type="http://schemas.openxmlformats.org/officeDocument/2006/relationships/image" Target="../media/image89.jpeg"/><Relationship Id="rId27" Type="http://schemas.openxmlformats.org/officeDocument/2006/relationships/image" Target="../media/image94.jpeg"/><Relationship Id="rId30" Type="http://schemas.openxmlformats.org/officeDocument/2006/relationships/image" Target="../media/image9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6.jpeg"/><Relationship Id="rId13" Type="http://schemas.openxmlformats.org/officeDocument/2006/relationships/image" Target="../media/image111.jpeg"/><Relationship Id="rId18" Type="http://schemas.openxmlformats.org/officeDocument/2006/relationships/image" Target="../media/image116.jpeg"/><Relationship Id="rId26" Type="http://schemas.openxmlformats.org/officeDocument/2006/relationships/image" Target="../media/image124.jpeg"/><Relationship Id="rId3" Type="http://schemas.openxmlformats.org/officeDocument/2006/relationships/image" Target="../media/image101.jpeg"/><Relationship Id="rId21" Type="http://schemas.openxmlformats.org/officeDocument/2006/relationships/image" Target="../media/image119.jpeg"/><Relationship Id="rId34" Type="http://schemas.openxmlformats.org/officeDocument/2006/relationships/image" Target="../media/image132.jpeg"/><Relationship Id="rId7" Type="http://schemas.openxmlformats.org/officeDocument/2006/relationships/image" Target="../media/image105.jpeg"/><Relationship Id="rId12" Type="http://schemas.openxmlformats.org/officeDocument/2006/relationships/image" Target="../media/image110.jpeg"/><Relationship Id="rId17" Type="http://schemas.openxmlformats.org/officeDocument/2006/relationships/image" Target="../media/image115.jpeg"/><Relationship Id="rId25" Type="http://schemas.openxmlformats.org/officeDocument/2006/relationships/image" Target="../media/image123.jpeg"/><Relationship Id="rId33" Type="http://schemas.openxmlformats.org/officeDocument/2006/relationships/image" Target="../media/image131.jpeg"/><Relationship Id="rId2" Type="http://schemas.openxmlformats.org/officeDocument/2006/relationships/image" Target="../media/image100.jpeg"/><Relationship Id="rId16" Type="http://schemas.openxmlformats.org/officeDocument/2006/relationships/image" Target="../media/image114.jpeg"/><Relationship Id="rId20" Type="http://schemas.openxmlformats.org/officeDocument/2006/relationships/image" Target="../media/image118.jpeg"/><Relationship Id="rId29" Type="http://schemas.openxmlformats.org/officeDocument/2006/relationships/image" Target="../media/image127.jpeg"/><Relationship Id="rId1" Type="http://schemas.openxmlformats.org/officeDocument/2006/relationships/image" Target="../media/image99.jpeg"/><Relationship Id="rId6" Type="http://schemas.openxmlformats.org/officeDocument/2006/relationships/image" Target="../media/image104.jpeg"/><Relationship Id="rId11" Type="http://schemas.openxmlformats.org/officeDocument/2006/relationships/image" Target="../media/image109.jpeg"/><Relationship Id="rId24" Type="http://schemas.openxmlformats.org/officeDocument/2006/relationships/image" Target="../media/image122.jpeg"/><Relationship Id="rId32" Type="http://schemas.openxmlformats.org/officeDocument/2006/relationships/image" Target="../media/image130.jpeg"/><Relationship Id="rId5" Type="http://schemas.openxmlformats.org/officeDocument/2006/relationships/image" Target="../media/image103.jpeg"/><Relationship Id="rId15" Type="http://schemas.openxmlformats.org/officeDocument/2006/relationships/image" Target="../media/image113.jpeg"/><Relationship Id="rId23" Type="http://schemas.openxmlformats.org/officeDocument/2006/relationships/image" Target="../media/image121.jpeg"/><Relationship Id="rId28" Type="http://schemas.openxmlformats.org/officeDocument/2006/relationships/image" Target="../media/image126.jpeg"/><Relationship Id="rId10" Type="http://schemas.openxmlformats.org/officeDocument/2006/relationships/image" Target="../media/image108.jpeg"/><Relationship Id="rId19" Type="http://schemas.openxmlformats.org/officeDocument/2006/relationships/image" Target="../media/image117.jpeg"/><Relationship Id="rId31" Type="http://schemas.openxmlformats.org/officeDocument/2006/relationships/image" Target="../media/image129.jpeg"/><Relationship Id="rId4" Type="http://schemas.openxmlformats.org/officeDocument/2006/relationships/image" Target="../media/image102.jpeg"/><Relationship Id="rId9" Type="http://schemas.openxmlformats.org/officeDocument/2006/relationships/image" Target="../media/image107.jpeg"/><Relationship Id="rId14" Type="http://schemas.openxmlformats.org/officeDocument/2006/relationships/image" Target="../media/image112.jpeg"/><Relationship Id="rId22" Type="http://schemas.openxmlformats.org/officeDocument/2006/relationships/image" Target="../media/image120.jpeg"/><Relationship Id="rId27" Type="http://schemas.openxmlformats.org/officeDocument/2006/relationships/image" Target="../media/image125.jpeg"/><Relationship Id="rId30" Type="http://schemas.openxmlformats.org/officeDocument/2006/relationships/image" Target="../media/image128.jpeg"/><Relationship Id="rId35" Type="http://schemas.openxmlformats.org/officeDocument/2006/relationships/image" Target="../media/image133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1.jpeg"/><Relationship Id="rId3" Type="http://schemas.openxmlformats.org/officeDocument/2006/relationships/image" Target="../media/image136.jpeg"/><Relationship Id="rId7" Type="http://schemas.openxmlformats.org/officeDocument/2006/relationships/image" Target="../media/image140.jpeg"/><Relationship Id="rId2" Type="http://schemas.openxmlformats.org/officeDocument/2006/relationships/image" Target="../media/image135.jpeg"/><Relationship Id="rId1" Type="http://schemas.openxmlformats.org/officeDocument/2006/relationships/image" Target="../media/image134.jpeg"/><Relationship Id="rId6" Type="http://schemas.openxmlformats.org/officeDocument/2006/relationships/image" Target="../media/image139.jpeg"/><Relationship Id="rId11" Type="http://schemas.openxmlformats.org/officeDocument/2006/relationships/image" Target="../media/image144.jpeg"/><Relationship Id="rId5" Type="http://schemas.openxmlformats.org/officeDocument/2006/relationships/image" Target="../media/image138.jpeg"/><Relationship Id="rId10" Type="http://schemas.openxmlformats.org/officeDocument/2006/relationships/image" Target="../media/image143.jpeg"/><Relationship Id="rId4" Type="http://schemas.openxmlformats.org/officeDocument/2006/relationships/image" Target="../media/image137.jpeg"/><Relationship Id="rId9" Type="http://schemas.openxmlformats.org/officeDocument/2006/relationships/image" Target="../media/image142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2.jpeg"/><Relationship Id="rId13" Type="http://schemas.openxmlformats.org/officeDocument/2006/relationships/image" Target="../media/image157.jpeg"/><Relationship Id="rId3" Type="http://schemas.openxmlformats.org/officeDocument/2006/relationships/image" Target="../media/image147.jpeg"/><Relationship Id="rId7" Type="http://schemas.openxmlformats.org/officeDocument/2006/relationships/image" Target="../media/image151.jpeg"/><Relationship Id="rId12" Type="http://schemas.openxmlformats.org/officeDocument/2006/relationships/image" Target="../media/image156.jpeg"/><Relationship Id="rId2" Type="http://schemas.openxmlformats.org/officeDocument/2006/relationships/image" Target="../media/image146.jpeg"/><Relationship Id="rId1" Type="http://schemas.openxmlformats.org/officeDocument/2006/relationships/image" Target="../media/image145.jpeg"/><Relationship Id="rId6" Type="http://schemas.openxmlformats.org/officeDocument/2006/relationships/image" Target="../media/image150.jpeg"/><Relationship Id="rId11" Type="http://schemas.openxmlformats.org/officeDocument/2006/relationships/image" Target="../media/image155.jpeg"/><Relationship Id="rId5" Type="http://schemas.openxmlformats.org/officeDocument/2006/relationships/image" Target="../media/image149.jpeg"/><Relationship Id="rId10" Type="http://schemas.openxmlformats.org/officeDocument/2006/relationships/image" Target="../media/image154.jpeg"/><Relationship Id="rId4" Type="http://schemas.openxmlformats.org/officeDocument/2006/relationships/image" Target="../media/image148.jpeg"/><Relationship Id="rId9" Type="http://schemas.openxmlformats.org/officeDocument/2006/relationships/image" Target="../media/image153.jpeg"/><Relationship Id="rId14" Type="http://schemas.openxmlformats.org/officeDocument/2006/relationships/image" Target="../media/image158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6.jpeg"/><Relationship Id="rId13" Type="http://schemas.openxmlformats.org/officeDocument/2006/relationships/image" Target="../media/image171.jpeg"/><Relationship Id="rId3" Type="http://schemas.openxmlformats.org/officeDocument/2006/relationships/image" Target="../media/image161.jpeg"/><Relationship Id="rId7" Type="http://schemas.openxmlformats.org/officeDocument/2006/relationships/image" Target="../media/image165.jpeg"/><Relationship Id="rId12" Type="http://schemas.openxmlformats.org/officeDocument/2006/relationships/image" Target="../media/image170.jpeg"/><Relationship Id="rId2" Type="http://schemas.openxmlformats.org/officeDocument/2006/relationships/image" Target="../media/image160.jpeg"/><Relationship Id="rId1" Type="http://schemas.openxmlformats.org/officeDocument/2006/relationships/image" Target="../media/image159.jpeg"/><Relationship Id="rId6" Type="http://schemas.openxmlformats.org/officeDocument/2006/relationships/image" Target="../media/image164.jpeg"/><Relationship Id="rId11" Type="http://schemas.openxmlformats.org/officeDocument/2006/relationships/image" Target="../media/image169.jpeg"/><Relationship Id="rId5" Type="http://schemas.openxmlformats.org/officeDocument/2006/relationships/image" Target="../media/image163.jpeg"/><Relationship Id="rId15" Type="http://schemas.openxmlformats.org/officeDocument/2006/relationships/image" Target="../media/image173.jpeg"/><Relationship Id="rId10" Type="http://schemas.openxmlformats.org/officeDocument/2006/relationships/image" Target="../media/image168.jpeg"/><Relationship Id="rId4" Type="http://schemas.openxmlformats.org/officeDocument/2006/relationships/image" Target="../media/image162.jpeg"/><Relationship Id="rId9" Type="http://schemas.openxmlformats.org/officeDocument/2006/relationships/image" Target="../media/image167.jpeg"/><Relationship Id="rId14" Type="http://schemas.openxmlformats.org/officeDocument/2006/relationships/image" Target="../media/image172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1.jpeg"/><Relationship Id="rId13" Type="http://schemas.openxmlformats.org/officeDocument/2006/relationships/image" Target="../media/image186.jpeg"/><Relationship Id="rId3" Type="http://schemas.openxmlformats.org/officeDocument/2006/relationships/image" Target="../media/image176.jpeg"/><Relationship Id="rId7" Type="http://schemas.openxmlformats.org/officeDocument/2006/relationships/image" Target="../media/image180.jpeg"/><Relationship Id="rId12" Type="http://schemas.openxmlformats.org/officeDocument/2006/relationships/image" Target="../media/image185.jpeg"/><Relationship Id="rId2" Type="http://schemas.openxmlformats.org/officeDocument/2006/relationships/image" Target="../media/image175.jpeg"/><Relationship Id="rId1" Type="http://schemas.openxmlformats.org/officeDocument/2006/relationships/image" Target="../media/image174.jpeg"/><Relationship Id="rId6" Type="http://schemas.openxmlformats.org/officeDocument/2006/relationships/image" Target="../media/image179.jpeg"/><Relationship Id="rId11" Type="http://schemas.openxmlformats.org/officeDocument/2006/relationships/image" Target="../media/image184.jpeg"/><Relationship Id="rId5" Type="http://schemas.openxmlformats.org/officeDocument/2006/relationships/image" Target="../media/image178.jpeg"/><Relationship Id="rId15" Type="http://schemas.openxmlformats.org/officeDocument/2006/relationships/image" Target="../media/image188.jpeg"/><Relationship Id="rId10" Type="http://schemas.openxmlformats.org/officeDocument/2006/relationships/image" Target="../media/image183.jpeg"/><Relationship Id="rId4" Type="http://schemas.openxmlformats.org/officeDocument/2006/relationships/image" Target="../media/image177.jpeg"/><Relationship Id="rId9" Type="http://schemas.openxmlformats.org/officeDocument/2006/relationships/image" Target="../media/image182.jpeg"/><Relationship Id="rId14" Type="http://schemas.openxmlformats.org/officeDocument/2006/relationships/image" Target="../media/image18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486294</xdr:colOff>
      <xdr:row>29</xdr:row>
      <xdr:rowOff>50569</xdr:rowOff>
    </xdr:from>
    <xdr:to>
      <xdr:col>6</xdr:col>
      <xdr:colOff>234834</xdr:colOff>
      <xdr:row>54</xdr:row>
      <xdr:rowOff>17318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69F869-38A1-4886-A2D3-BEAC565CB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6294" y="5354089"/>
          <a:ext cx="3406140" cy="4538749"/>
        </a:xfrm>
        <a:prstGeom prst="rect">
          <a:avLst/>
        </a:prstGeom>
      </xdr:spPr>
    </xdr:pic>
    <xdr:clientData/>
  </xdr:twoCellAnchor>
  <xdr:twoCellAnchor>
    <xdr:from>
      <xdr:col>6</xdr:col>
      <xdr:colOff>518504</xdr:colOff>
      <xdr:row>29</xdr:row>
      <xdr:rowOff>24938</xdr:rowOff>
    </xdr:from>
    <xdr:to>
      <xdr:col>12</xdr:col>
      <xdr:colOff>308955</xdr:colOff>
      <xdr:row>54</xdr:row>
      <xdr:rowOff>53110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D6557B-CDBE-4FF2-A2C7-A076A93B9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76104" y="5328458"/>
          <a:ext cx="3448051" cy="4600172"/>
        </a:xfrm>
        <a:prstGeom prst="rect">
          <a:avLst/>
        </a:prstGeom>
      </xdr:spPr>
    </xdr:pic>
    <xdr:clientData/>
  </xdr:twoCellAnchor>
  <xdr:twoCellAnchor>
    <xdr:from>
      <xdr:col>12</xdr:col>
      <xdr:colOff>501534</xdr:colOff>
      <xdr:row>29</xdr:row>
      <xdr:rowOff>13854</xdr:rowOff>
    </xdr:from>
    <xdr:to>
      <xdr:col>18</xdr:col>
      <xdr:colOff>272934</xdr:colOff>
      <xdr:row>54</xdr:row>
      <xdr:rowOff>85898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D1277B-1DB8-4819-80E3-E45CE4A07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16734" y="5317374"/>
          <a:ext cx="3429000" cy="4644044"/>
        </a:xfrm>
        <a:prstGeom prst="rect">
          <a:avLst/>
        </a:prstGeom>
      </xdr:spPr>
    </xdr:pic>
    <xdr:clientData/>
  </xdr:twoCellAnchor>
  <xdr:twoCellAnchor>
    <xdr:from>
      <xdr:col>18</xdr:col>
      <xdr:colOff>501535</xdr:colOff>
      <xdr:row>29</xdr:row>
      <xdr:rowOff>13856</xdr:rowOff>
    </xdr:from>
    <xdr:to>
      <xdr:col>24</xdr:col>
      <xdr:colOff>272935</xdr:colOff>
      <xdr:row>54</xdr:row>
      <xdr:rowOff>85900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5809434-3623-4FC9-B07C-2DF2EFA94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74335" y="5317376"/>
          <a:ext cx="3429000" cy="4644044"/>
        </a:xfrm>
        <a:prstGeom prst="rect">
          <a:avLst/>
        </a:prstGeom>
      </xdr:spPr>
    </xdr:pic>
    <xdr:clientData/>
  </xdr:twoCellAnchor>
  <xdr:twoCellAnchor>
    <xdr:from>
      <xdr:col>24</xdr:col>
      <xdr:colOff>484216</xdr:colOff>
      <xdr:row>29</xdr:row>
      <xdr:rowOff>47798</xdr:rowOff>
    </xdr:from>
    <xdr:to>
      <xdr:col>30</xdr:col>
      <xdr:colOff>255616</xdr:colOff>
      <xdr:row>53</xdr:row>
      <xdr:rowOff>47798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82E805-30A2-42BE-9A42-8D29F49CC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14616" y="5351318"/>
          <a:ext cx="3429000" cy="4389120"/>
        </a:xfrm>
        <a:prstGeom prst="rect">
          <a:avLst/>
        </a:prstGeom>
      </xdr:spPr>
    </xdr:pic>
    <xdr:clientData/>
  </xdr:twoCellAnchor>
  <xdr:twoCellAnchor>
    <xdr:from>
      <xdr:col>30</xdr:col>
      <xdr:colOff>479021</xdr:colOff>
      <xdr:row>29</xdr:row>
      <xdr:rowOff>33943</xdr:rowOff>
    </xdr:from>
    <xdr:to>
      <xdr:col>36</xdr:col>
      <xdr:colOff>250421</xdr:colOff>
      <xdr:row>53</xdr:row>
      <xdr:rowOff>33943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E6CF0E8-044F-4244-9576-E033822BF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767021" y="5337463"/>
          <a:ext cx="3429000" cy="4389120"/>
        </a:xfrm>
        <a:prstGeom prst="rect">
          <a:avLst/>
        </a:prstGeom>
      </xdr:spPr>
    </xdr:pic>
    <xdr:clientData/>
  </xdr:twoCellAnchor>
  <xdr:twoCellAnchor>
    <xdr:from>
      <xdr:col>36</xdr:col>
      <xdr:colOff>523702</xdr:colOff>
      <xdr:row>29</xdr:row>
      <xdr:rowOff>0</xdr:rowOff>
    </xdr:from>
    <xdr:to>
      <xdr:col>42</xdr:col>
      <xdr:colOff>295102</xdr:colOff>
      <xdr:row>54</xdr:row>
      <xdr:rowOff>69272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118E02A-81C3-4EFF-A119-B0DDC4E9F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69302" y="5303520"/>
          <a:ext cx="3429000" cy="4641272"/>
        </a:xfrm>
        <a:prstGeom prst="rect">
          <a:avLst/>
        </a:prstGeom>
      </xdr:spPr>
    </xdr:pic>
    <xdr:clientData/>
  </xdr:twoCellAnchor>
  <xdr:twoCellAnchor>
    <xdr:from>
      <xdr:col>42</xdr:col>
      <xdr:colOff>592975</xdr:colOff>
      <xdr:row>29</xdr:row>
      <xdr:rowOff>13854</xdr:rowOff>
    </xdr:from>
    <xdr:to>
      <xdr:col>48</xdr:col>
      <xdr:colOff>364375</xdr:colOff>
      <xdr:row>54</xdr:row>
      <xdr:rowOff>83126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9566488-79B5-41F3-8B0B-3D89865DA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196175" y="5317374"/>
          <a:ext cx="3429000" cy="4641272"/>
        </a:xfrm>
        <a:prstGeom prst="rect">
          <a:avLst/>
        </a:prstGeom>
      </xdr:spPr>
    </xdr:pic>
    <xdr:clientData/>
  </xdr:twoCellAnchor>
  <xdr:twoCellAnchor>
    <xdr:from>
      <xdr:col>48</xdr:col>
      <xdr:colOff>579120</xdr:colOff>
      <xdr:row>29</xdr:row>
      <xdr:rowOff>0</xdr:rowOff>
    </xdr:from>
    <xdr:to>
      <xdr:col>54</xdr:col>
      <xdr:colOff>350520</xdr:colOff>
      <xdr:row>54</xdr:row>
      <xdr:rowOff>69272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148D206-5030-498D-9E11-C8283B2ED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9920" y="5303520"/>
          <a:ext cx="3429000" cy="4641272"/>
        </a:xfrm>
        <a:prstGeom prst="rect">
          <a:avLst/>
        </a:prstGeom>
      </xdr:spPr>
    </xdr:pic>
    <xdr:clientData/>
  </xdr:twoCellAnchor>
  <xdr:twoCellAnchor>
    <xdr:from>
      <xdr:col>54</xdr:col>
      <xdr:colOff>592975</xdr:colOff>
      <xdr:row>28</xdr:row>
      <xdr:rowOff>166255</xdr:rowOff>
    </xdr:from>
    <xdr:to>
      <xdr:col>60</xdr:col>
      <xdr:colOff>364375</xdr:colOff>
      <xdr:row>54</xdr:row>
      <xdr:rowOff>55418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9D1787B-9E76-4901-944A-0D01AD9AB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511375" y="5286895"/>
          <a:ext cx="3429000" cy="4644043"/>
        </a:xfrm>
        <a:prstGeom prst="rect">
          <a:avLst/>
        </a:prstGeom>
      </xdr:spPr>
    </xdr:pic>
    <xdr:clientData/>
  </xdr:twoCellAnchor>
  <xdr:twoCellAnchor>
    <xdr:from>
      <xdr:col>60</xdr:col>
      <xdr:colOff>592974</xdr:colOff>
      <xdr:row>28</xdr:row>
      <xdr:rowOff>152401</xdr:rowOff>
    </xdr:from>
    <xdr:to>
      <xdr:col>66</xdr:col>
      <xdr:colOff>364374</xdr:colOff>
      <xdr:row>54</xdr:row>
      <xdr:rowOff>41564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FC11907-53D5-4EE2-B330-24B5C70F1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68974" y="5273041"/>
          <a:ext cx="3429000" cy="4644043"/>
        </a:xfrm>
        <a:prstGeom prst="rect">
          <a:avLst/>
        </a:prstGeom>
      </xdr:spPr>
    </xdr:pic>
    <xdr:clientData/>
  </xdr:twoCellAnchor>
  <xdr:twoCellAnchor>
    <xdr:from>
      <xdr:col>66</xdr:col>
      <xdr:colOff>579121</xdr:colOff>
      <xdr:row>28</xdr:row>
      <xdr:rowOff>121919</xdr:rowOff>
    </xdr:from>
    <xdr:to>
      <xdr:col>72</xdr:col>
      <xdr:colOff>350521</xdr:colOff>
      <xdr:row>54</xdr:row>
      <xdr:rowOff>8312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2671C45-DCCC-47B7-9C66-E6D2AC24F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812721" y="5242559"/>
          <a:ext cx="3429000" cy="4641273"/>
        </a:xfrm>
        <a:prstGeom prst="rect">
          <a:avLst/>
        </a:prstGeom>
      </xdr:spPr>
    </xdr:pic>
    <xdr:clientData/>
  </xdr:twoCellAnchor>
  <xdr:twoCellAnchor>
    <xdr:from>
      <xdr:col>0</xdr:col>
      <xdr:colOff>480060</xdr:colOff>
      <xdr:row>57</xdr:row>
      <xdr:rowOff>44336</xdr:rowOff>
    </xdr:from>
    <xdr:to>
      <xdr:col>6</xdr:col>
      <xdr:colOff>251460</xdr:colOff>
      <xdr:row>82</xdr:row>
      <xdr:rowOff>113609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CAF6A0E-6D86-4810-94F0-CAF3B2094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0060" y="10468496"/>
          <a:ext cx="3429000" cy="4641273"/>
        </a:xfrm>
        <a:prstGeom prst="rect">
          <a:avLst/>
        </a:prstGeom>
      </xdr:spPr>
    </xdr:pic>
    <xdr:clientData/>
  </xdr:twoCellAnchor>
  <xdr:twoCellAnchor>
    <xdr:from>
      <xdr:col>6</xdr:col>
      <xdr:colOff>493914</xdr:colOff>
      <xdr:row>57</xdr:row>
      <xdr:rowOff>58190</xdr:rowOff>
    </xdr:from>
    <xdr:to>
      <xdr:col>12</xdr:col>
      <xdr:colOff>265314</xdr:colOff>
      <xdr:row>82</xdr:row>
      <xdr:rowOff>127463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4D75DA1-644E-4823-951E-489BB2EAF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51514" y="10482350"/>
          <a:ext cx="3429000" cy="4641273"/>
        </a:xfrm>
        <a:prstGeom prst="rect">
          <a:avLst/>
        </a:prstGeom>
      </xdr:spPr>
    </xdr:pic>
    <xdr:clientData/>
  </xdr:twoCellAnchor>
  <xdr:twoCellAnchor>
    <xdr:from>
      <xdr:col>12</xdr:col>
      <xdr:colOff>507769</xdr:colOff>
      <xdr:row>57</xdr:row>
      <xdr:rowOff>13854</xdr:rowOff>
    </xdr:from>
    <xdr:to>
      <xdr:col>18</xdr:col>
      <xdr:colOff>279169</xdr:colOff>
      <xdr:row>82</xdr:row>
      <xdr:rowOff>85898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47474BD-C319-4EFE-8A94-040E6F240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22969" y="10438014"/>
          <a:ext cx="3429000" cy="4644044"/>
        </a:xfrm>
        <a:prstGeom prst="rect">
          <a:avLst/>
        </a:prstGeom>
      </xdr:spPr>
    </xdr:pic>
    <xdr:clientData/>
  </xdr:twoCellAnchor>
  <xdr:twoCellAnchor>
    <xdr:from>
      <xdr:col>18</xdr:col>
      <xdr:colOff>493915</xdr:colOff>
      <xdr:row>57</xdr:row>
      <xdr:rowOff>30480</xdr:rowOff>
    </xdr:from>
    <xdr:to>
      <xdr:col>24</xdr:col>
      <xdr:colOff>265315</xdr:colOff>
      <xdr:row>82</xdr:row>
      <xdr:rowOff>99753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73C11C7-74A9-4C90-82B9-3B4851A91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66715" y="10454640"/>
          <a:ext cx="3429000" cy="4641273"/>
        </a:xfrm>
        <a:prstGeom prst="rect">
          <a:avLst/>
        </a:prstGeom>
      </xdr:spPr>
    </xdr:pic>
    <xdr:clientData/>
  </xdr:twoCellAnchor>
  <xdr:twoCellAnchor>
    <xdr:from>
      <xdr:col>24</xdr:col>
      <xdr:colOff>493915</xdr:colOff>
      <xdr:row>57</xdr:row>
      <xdr:rowOff>-1</xdr:rowOff>
    </xdr:from>
    <xdr:to>
      <xdr:col>30</xdr:col>
      <xdr:colOff>265315</xdr:colOff>
      <xdr:row>82</xdr:row>
      <xdr:rowOff>72043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FFCD8309-8562-4457-B07E-1E6C0E705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24315" y="10424159"/>
          <a:ext cx="3429000" cy="4644044"/>
        </a:xfrm>
        <a:prstGeom prst="rect">
          <a:avLst/>
        </a:prstGeom>
      </xdr:spPr>
    </xdr:pic>
    <xdr:clientData/>
  </xdr:twoCellAnchor>
  <xdr:twoCellAnchor>
    <xdr:from>
      <xdr:col>30</xdr:col>
      <xdr:colOff>556260</xdr:colOff>
      <xdr:row>56</xdr:row>
      <xdr:rowOff>163830</xdr:rowOff>
    </xdr:from>
    <xdr:to>
      <xdr:col>36</xdr:col>
      <xdr:colOff>327660</xdr:colOff>
      <xdr:row>80</xdr:row>
      <xdr:rowOff>163830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6FD6CD84-CCD8-4596-A73A-C4969F673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44260" y="10405110"/>
          <a:ext cx="3429000" cy="4389120"/>
        </a:xfrm>
        <a:prstGeom prst="rect">
          <a:avLst/>
        </a:prstGeom>
      </xdr:spPr>
    </xdr:pic>
    <xdr:clientData/>
  </xdr:twoCellAnchor>
  <xdr:twoCellAnchor>
    <xdr:from>
      <xdr:col>36</xdr:col>
      <xdr:colOff>518160</xdr:colOff>
      <xdr:row>56</xdr:row>
      <xdr:rowOff>121920</xdr:rowOff>
    </xdr:from>
    <xdr:to>
      <xdr:col>42</xdr:col>
      <xdr:colOff>289560</xdr:colOff>
      <xdr:row>81</xdr:row>
      <xdr:rowOff>121920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99BFCBC-1356-4881-A0E9-F4E2A00F3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63760" y="10363200"/>
          <a:ext cx="3429000" cy="4572000"/>
        </a:xfrm>
        <a:prstGeom prst="rect">
          <a:avLst/>
        </a:prstGeom>
      </xdr:spPr>
    </xdr:pic>
    <xdr:clientData/>
  </xdr:twoCellAnchor>
  <xdr:twoCellAnchor>
    <xdr:from>
      <xdr:col>43</xdr:col>
      <xdr:colOff>0</xdr:colOff>
      <xdr:row>56</xdr:row>
      <xdr:rowOff>91440</xdr:rowOff>
    </xdr:from>
    <xdr:to>
      <xdr:col>48</xdr:col>
      <xdr:colOff>381000</xdr:colOff>
      <xdr:row>81</xdr:row>
      <xdr:rowOff>91440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B0217600-39C8-4B09-9F8B-E88140540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212800" y="10332720"/>
          <a:ext cx="3429000" cy="4572000"/>
        </a:xfrm>
        <a:prstGeom prst="rect">
          <a:avLst/>
        </a:prstGeom>
      </xdr:spPr>
    </xdr:pic>
    <xdr:clientData/>
  </xdr:twoCellAnchor>
  <xdr:twoCellAnchor>
    <xdr:from>
      <xdr:col>49</xdr:col>
      <xdr:colOff>30480</xdr:colOff>
      <xdr:row>56</xdr:row>
      <xdr:rowOff>91440</xdr:rowOff>
    </xdr:from>
    <xdr:to>
      <xdr:col>54</xdr:col>
      <xdr:colOff>411480</xdr:colOff>
      <xdr:row>81</xdr:row>
      <xdr:rowOff>91440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50ABAC2-7CF2-4D3E-AA6E-163BD2F6D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0880" y="10332720"/>
          <a:ext cx="3429000" cy="4572000"/>
        </a:xfrm>
        <a:prstGeom prst="rect">
          <a:avLst/>
        </a:prstGeom>
      </xdr:spPr>
    </xdr:pic>
    <xdr:clientData/>
  </xdr:twoCellAnchor>
  <xdr:twoCellAnchor>
    <xdr:from>
      <xdr:col>55</xdr:col>
      <xdr:colOff>91440</xdr:colOff>
      <xdr:row>56</xdr:row>
      <xdr:rowOff>60960</xdr:rowOff>
    </xdr:from>
    <xdr:to>
      <xdr:col>60</xdr:col>
      <xdr:colOff>472440</xdr:colOff>
      <xdr:row>81</xdr:row>
      <xdr:rowOff>60960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F81DBF24-E7CB-4ED5-98CC-5805F6098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619440" y="10302240"/>
          <a:ext cx="3429000" cy="4572000"/>
        </a:xfrm>
        <a:prstGeom prst="rect">
          <a:avLst/>
        </a:prstGeom>
      </xdr:spPr>
    </xdr:pic>
    <xdr:clientData/>
  </xdr:twoCellAnchor>
  <xdr:twoCellAnchor>
    <xdr:from>
      <xdr:col>61</xdr:col>
      <xdr:colOff>91440</xdr:colOff>
      <xdr:row>56</xdr:row>
      <xdr:rowOff>0</xdr:rowOff>
    </xdr:from>
    <xdr:to>
      <xdr:col>66</xdr:col>
      <xdr:colOff>472440</xdr:colOff>
      <xdr:row>81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AC6203A0-A5F4-4053-A9C3-0A5F7CE9C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277040" y="10241280"/>
          <a:ext cx="3429000" cy="4572000"/>
        </a:xfrm>
        <a:prstGeom prst="rect">
          <a:avLst/>
        </a:prstGeom>
      </xdr:spPr>
    </xdr:pic>
    <xdr:clientData/>
  </xdr:twoCellAnchor>
  <xdr:twoCellAnchor>
    <xdr:from>
      <xdr:col>67</xdr:col>
      <xdr:colOff>60960</xdr:colOff>
      <xdr:row>55</xdr:row>
      <xdr:rowOff>121920</xdr:rowOff>
    </xdr:from>
    <xdr:to>
      <xdr:col>72</xdr:col>
      <xdr:colOff>441960</xdr:colOff>
      <xdr:row>80</xdr:row>
      <xdr:rowOff>121920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72DEAD0-9FD8-4F3E-A2DC-018B4ADA3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04160" y="10180320"/>
          <a:ext cx="3429000" cy="4572000"/>
        </a:xfrm>
        <a:prstGeom prst="rect">
          <a:avLst/>
        </a:prstGeom>
      </xdr:spPr>
    </xdr:pic>
    <xdr:clientData/>
  </xdr:twoCellAnchor>
  <xdr:twoCellAnchor>
    <xdr:from>
      <xdr:col>0</xdr:col>
      <xdr:colOff>457200</xdr:colOff>
      <xdr:row>84</xdr:row>
      <xdr:rowOff>91440</xdr:rowOff>
    </xdr:from>
    <xdr:to>
      <xdr:col>6</xdr:col>
      <xdr:colOff>228600</xdr:colOff>
      <xdr:row>109</xdr:row>
      <xdr:rowOff>91440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537F149-A7EF-45B1-A3ED-1CD60A897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7200" y="15453360"/>
          <a:ext cx="3429000" cy="4572000"/>
        </a:xfrm>
        <a:prstGeom prst="rect">
          <a:avLst/>
        </a:prstGeom>
      </xdr:spPr>
    </xdr:pic>
    <xdr:clientData/>
  </xdr:twoCellAnchor>
  <xdr:twoCellAnchor>
    <xdr:from>
      <xdr:col>6</xdr:col>
      <xdr:colOff>518160</xdr:colOff>
      <xdr:row>84</xdr:row>
      <xdr:rowOff>91440</xdr:rowOff>
    </xdr:from>
    <xdr:to>
      <xdr:col>12</xdr:col>
      <xdr:colOff>289560</xdr:colOff>
      <xdr:row>109</xdr:row>
      <xdr:rowOff>91440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CF0644-957B-4E5E-A27B-CCF6216EB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75760" y="15453360"/>
          <a:ext cx="3429000" cy="4572000"/>
        </a:xfrm>
        <a:prstGeom prst="rect">
          <a:avLst/>
        </a:prstGeom>
      </xdr:spPr>
    </xdr:pic>
    <xdr:clientData/>
  </xdr:twoCellAnchor>
  <xdr:twoCellAnchor>
    <xdr:from>
      <xdr:col>12</xdr:col>
      <xdr:colOff>548640</xdr:colOff>
      <xdr:row>84</xdr:row>
      <xdr:rowOff>121920</xdr:rowOff>
    </xdr:from>
    <xdr:to>
      <xdr:col>18</xdr:col>
      <xdr:colOff>320040</xdr:colOff>
      <xdr:row>109</xdr:row>
      <xdr:rowOff>121920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91BFA7F-4233-41CB-8D7B-A6A1D003E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63840" y="15483840"/>
          <a:ext cx="3429000" cy="4572000"/>
        </a:xfrm>
        <a:prstGeom prst="rect">
          <a:avLst/>
        </a:prstGeom>
      </xdr:spPr>
    </xdr:pic>
    <xdr:clientData/>
  </xdr:twoCellAnchor>
  <xdr:twoCellAnchor>
    <xdr:from>
      <xdr:col>18</xdr:col>
      <xdr:colOff>548640</xdr:colOff>
      <xdr:row>84</xdr:row>
      <xdr:rowOff>121920</xdr:rowOff>
    </xdr:from>
    <xdr:to>
      <xdr:col>24</xdr:col>
      <xdr:colOff>320040</xdr:colOff>
      <xdr:row>109</xdr:row>
      <xdr:rowOff>121920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6C9D583E-4FFF-45D1-B2B7-E705E0770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21440" y="15483840"/>
          <a:ext cx="3429000" cy="4572000"/>
        </a:xfrm>
        <a:prstGeom prst="rect">
          <a:avLst/>
        </a:prstGeom>
      </xdr:spPr>
    </xdr:pic>
    <xdr:clientData/>
  </xdr:twoCellAnchor>
  <xdr:twoCellAnchor>
    <xdr:from>
      <xdr:col>24</xdr:col>
      <xdr:colOff>548640</xdr:colOff>
      <xdr:row>84</xdr:row>
      <xdr:rowOff>121920</xdr:rowOff>
    </xdr:from>
    <xdr:to>
      <xdr:col>30</xdr:col>
      <xdr:colOff>320040</xdr:colOff>
      <xdr:row>109</xdr:row>
      <xdr:rowOff>121920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C91EFEE-1B52-4F20-8A38-8B061E8CA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79040" y="15483840"/>
          <a:ext cx="3429000" cy="4572000"/>
        </a:xfrm>
        <a:prstGeom prst="rect">
          <a:avLst/>
        </a:prstGeom>
      </xdr:spPr>
    </xdr:pic>
    <xdr:clientData/>
  </xdr:twoCellAnchor>
  <xdr:twoCellAnchor>
    <xdr:from>
      <xdr:col>31</xdr:col>
      <xdr:colOff>30480</xdr:colOff>
      <xdr:row>84</xdr:row>
      <xdr:rowOff>121920</xdr:rowOff>
    </xdr:from>
    <xdr:to>
      <xdr:col>36</xdr:col>
      <xdr:colOff>411480</xdr:colOff>
      <xdr:row>109</xdr:row>
      <xdr:rowOff>121920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CE4D53E-F417-47F6-871F-5CB824147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928080" y="15483840"/>
          <a:ext cx="3429000" cy="4572000"/>
        </a:xfrm>
        <a:prstGeom prst="rect">
          <a:avLst/>
        </a:prstGeom>
      </xdr:spPr>
    </xdr:pic>
    <xdr:clientData/>
  </xdr:twoCellAnchor>
  <xdr:twoCellAnchor>
    <xdr:from>
      <xdr:col>37</xdr:col>
      <xdr:colOff>0</xdr:colOff>
      <xdr:row>84</xdr:row>
      <xdr:rowOff>91440</xdr:rowOff>
    </xdr:from>
    <xdr:to>
      <xdr:col>42</xdr:col>
      <xdr:colOff>381000</xdr:colOff>
      <xdr:row>109</xdr:row>
      <xdr:rowOff>91440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D84D48F0-BE27-4D83-8AD5-5E1D48AA8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555200" y="15453360"/>
          <a:ext cx="3429000" cy="4572000"/>
        </a:xfrm>
        <a:prstGeom prst="rect">
          <a:avLst/>
        </a:prstGeom>
      </xdr:spPr>
    </xdr:pic>
    <xdr:clientData/>
  </xdr:twoCellAnchor>
  <xdr:twoCellAnchor>
    <xdr:from>
      <xdr:col>43</xdr:col>
      <xdr:colOff>0</xdr:colOff>
      <xdr:row>84</xdr:row>
      <xdr:rowOff>60960</xdr:rowOff>
    </xdr:from>
    <xdr:to>
      <xdr:col>48</xdr:col>
      <xdr:colOff>381000</xdr:colOff>
      <xdr:row>109</xdr:row>
      <xdr:rowOff>60960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E02EF2F0-A6BF-4577-89AC-94B5EA8AF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212800" y="15422880"/>
          <a:ext cx="3429000" cy="4572000"/>
        </a:xfrm>
        <a:prstGeom prst="rect">
          <a:avLst/>
        </a:prstGeom>
      </xdr:spPr>
    </xdr:pic>
    <xdr:clientData/>
  </xdr:twoCellAnchor>
  <xdr:twoCellAnchor>
    <xdr:from>
      <xdr:col>49</xdr:col>
      <xdr:colOff>60960</xdr:colOff>
      <xdr:row>84</xdr:row>
      <xdr:rowOff>60960</xdr:rowOff>
    </xdr:from>
    <xdr:to>
      <xdr:col>54</xdr:col>
      <xdr:colOff>441960</xdr:colOff>
      <xdr:row>109</xdr:row>
      <xdr:rowOff>60960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D79163A1-B938-43F8-B0D0-151B5AE2C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31360" y="15422880"/>
          <a:ext cx="3429000" cy="4572000"/>
        </a:xfrm>
        <a:prstGeom prst="rect">
          <a:avLst/>
        </a:prstGeom>
      </xdr:spPr>
    </xdr:pic>
    <xdr:clientData/>
  </xdr:twoCellAnchor>
  <xdr:twoCellAnchor>
    <xdr:from>
      <xdr:col>55</xdr:col>
      <xdr:colOff>152400</xdr:colOff>
      <xdr:row>84</xdr:row>
      <xdr:rowOff>60960</xdr:rowOff>
    </xdr:from>
    <xdr:to>
      <xdr:col>60</xdr:col>
      <xdr:colOff>533400</xdr:colOff>
      <xdr:row>109</xdr:row>
      <xdr:rowOff>60960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940500E2-71F9-4842-BDDD-DEC9A5AE7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680400" y="15422880"/>
          <a:ext cx="3429000" cy="4572000"/>
        </a:xfrm>
        <a:prstGeom prst="rect">
          <a:avLst/>
        </a:prstGeom>
      </xdr:spPr>
    </xdr:pic>
    <xdr:clientData/>
  </xdr:twoCellAnchor>
  <xdr:twoCellAnchor>
    <xdr:from>
      <xdr:col>61</xdr:col>
      <xdr:colOff>213360</xdr:colOff>
      <xdr:row>84</xdr:row>
      <xdr:rowOff>30480</xdr:rowOff>
    </xdr:from>
    <xdr:to>
      <xdr:col>66</xdr:col>
      <xdr:colOff>594360</xdr:colOff>
      <xdr:row>109</xdr:row>
      <xdr:rowOff>30480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4E85A7F-6E22-490F-A55E-9B2FEC6D8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398960" y="15392400"/>
          <a:ext cx="3429000" cy="4572000"/>
        </a:xfrm>
        <a:prstGeom prst="rect">
          <a:avLst/>
        </a:prstGeom>
      </xdr:spPr>
    </xdr:pic>
    <xdr:clientData/>
  </xdr:twoCellAnchor>
  <xdr:twoCellAnchor>
    <xdr:from>
      <xdr:col>67</xdr:col>
      <xdr:colOff>274320</xdr:colOff>
      <xdr:row>84</xdr:row>
      <xdr:rowOff>30480</xdr:rowOff>
    </xdr:from>
    <xdr:to>
      <xdr:col>73</xdr:col>
      <xdr:colOff>45720</xdr:colOff>
      <xdr:row>109</xdr:row>
      <xdr:rowOff>30480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8E3B6377-1786-4D3E-8DB9-5A1D4745F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117520" y="15392400"/>
          <a:ext cx="3429000" cy="4572000"/>
        </a:xfrm>
        <a:prstGeom prst="rect">
          <a:avLst/>
        </a:prstGeom>
      </xdr:spPr>
    </xdr:pic>
    <xdr:clientData/>
  </xdr:twoCellAnchor>
  <xdr:twoCellAnchor>
    <xdr:from>
      <xdr:col>0</xdr:col>
      <xdr:colOff>396240</xdr:colOff>
      <xdr:row>111</xdr:row>
      <xdr:rowOff>60960</xdr:rowOff>
    </xdr:from>
    <xdr:to>
      <xdr:col>6</xdr:col>
      <xdr:colOff>167640</xdr:colOff>
      <xdr:row>136</xdr:row>
      <xdr:rowOff>60960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3E125305-B039-4CCB-95DA-645CEDFEC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6240" y="203606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579120</xdr:colOff>
      <xdr:row>2</xdr:row>
      <xdr:rowOff>0</xdr:rowOff>
    </xdr:from>
    <xdr:to>
      <xdr:col>8</xdr:col>
      <xdr:colOff>274320</xdr:colOff>
      <xdr:row>27</xdr:row>
      <xdr:rowOff>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9D31818E-32F9-4B62-A3B7-61898E6BA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9120" y="36576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</xdr:colOff>
      <xdr:row>2</xdr:row>
      <xdr:rowOff>30480</xdr:rowOff>
    </xdr:from>
    <xdr:to>
      <xdr:col>16</xdr:col>
      <xdr:colOff>335280</xdr:colOff>
      <xdr:row>27</xdr:row>
      <xdr:rowOff>30480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A2CF9B6D-6506-42AB-BE09-B776BD9A9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6880" y="39624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426720</xdr:colOff>
      <xdr:row>139</xdr:row>
      <xdr:rowOff>60960</xdr:rowOff>
    </xdr:from>
    <xdr:to>
      <xdr:col>8</xdr:col>
      <xdr:colOff>121920</xdr:colOff>
      <xdr:row>164</xdr:row>
      <xdr:rowOff>60960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46E46BDB-F4C4-4171-A8D3-818A365DE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6720" y="2548128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8</xdr:col>
      <xdr:colOff>396240</xdr:colOff>
      <xdr:row>139</xdr:row>
      <xdr:rowOff>91440</xdr:rowOff>
    </xdr:from>
    <xdr:to>
      <xdr:col>16</xdr:col>
      <xdr:colOff>91440</xdr:colOff>
      <xdr:row>164</xdr:row>
      <xdr:rowOff>91440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7CAF1D1A-9D45-4BC7-BA28-1DF96DA30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73040" y="2551176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426720</xdr:colOff>
      <xdr:row>167</xdr:row>
      <xdr:rowOff>0</xdr:rowOff>
    </xdr:from>
    <xdr:to>
      <xdr:col>6</xdr:col>
      <xdr:colOff>198120</xdr:colOff>
      <xdr:row>192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D735F3B0-FE0A-41B2-ABE8-9E9FB001D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6720" y="305409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</xdr:colOff>
      <xdr:row>167</xdr:row>
      <xdr:rowOff>0</xdr:rowOff>
    </xdr:from>
    <xdr:to>
      <xdr:col>12</xdr:col>
      <xdr:colOff>411480</xdr:colOff>
      <xdr:row>192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1FB063F5-9A9A-4EBA-8EB8-4169DB35A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97680" y="305409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274320</xdr:colOff>
      <xdr:row>167</xdr:row>
      <xdr:rowOff>0</xdr:rowOff>
    </xdr:from>
    <xdr:to>
      <xdr:col>19</xdr:col>
      <xdr:colOff>45720</xdr:colOff>
      <xdr:row>192</xdr:row>
      <xdr:rowOff>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F0779095-A492-43E6-BEF3-BA57F4CBF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99120" y="305409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19</xdr:col>
      <xdr:colOff>518160</xdr:colOff>
      <xdr:row>166</xdr:row>
      <xdr:rowOff>152400</xdr:rowOff>
    </xdr:from>
    <xdr:to>
      <xdr:col>25</xdr:col>
      <xdr:colOff>289560</xdr:colOff>
      <xdr:row>191</xdr:row>
      <xdr:rowOff>152400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6E829531-3723-498D-8900-B1DE0F089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00560" y="3051048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26</xdr:col>
      <xdr:colOff>152400</xdr:colOff>
      <xdr:row>166</xdr:row>
      <xdr:rowOff>152400</xdr:rowOff>
    </xdr:from>
    <xdr:to>
      <xdr:col>31</xdr:col>
      <xdr:colOff>533400</xdr:colOff>
      <xdr:row>191</xdr:row>
      <xdr:rowOff>152400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12C0199B-7BE9-4FFC-A00E-F02CB476C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02000" y="30510480"/>
          <a:ext cx="3429000" cy="457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171450</xdr:rowOff>
    </xdr:from>
    <xdr:to>
      <xdr:col>8</xdr:col>
      <xdr:colOff>285750</xdr:colOff>
      <xdr:row>25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35AB2A-2AC0-412F-9EBA-CBA148E08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0550" y="171450"/>
          <a:ext cx="4572000" cy="476250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</xdr:row>
      <xdr:rowOff>0</xdr:rowOff>
    </xdr:from>
    <xdr:to>
      <xdr:col>16</xdr:col>
      <xdr:colOff>323850</xdr:colOff>
      <xdr:row>25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CB97E6-8550-4E64-A7CD-123ACBBA7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5450" y="19050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24</xdr:col>
      <xdr:colOff>304800</xdr:colOff>
      <xdr:row>25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725E173-1EE4-48B4-B77F-64D226FB9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363200" y="19050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579120</xdr:colOff>
      <xdr:row>27</xdr:row>
      <xdr:rowOff>152400</xdr:rowOff>
    </xdr:from>
    <xdr:to>
      <xdr:col>6</xdr:col>
      <xdr:colOff>350520</xdr:colOff>
      <xdr:row>52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1AA972-5B87-4D52-8225-C497522EF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9120" y="50901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</xdr:colOff>
      <xdr:row>28</xdr:row>
      <xdr:rowOff>30480</xdr:rowOff>
    </xdr:from>
    <xdr:to>
      <xdr:col>12</xdr:col>
      <xdr:colOff>411480</xdr:colOff>
      <xdr:row>53</xdr:row>
      <xdr:rowOff>30480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42AD4DD-6829-4475-9F63-3DD6773A0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97680" y="51511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121920</xdr:colOff>
      <xdr:row>28</xdr:row>
      <xdr:rowOff>0</xdr:rowOff>
    </xdr:from>
    <xdr:to>
      <xdr:col>18</xdr:col>
      <xdr:colOff>502920</xdr:colOff>
      <xdr:row>53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7EE4B8A-79B1-4908-9AEF-3C6C1F26A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46720" y="51206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19</xdr:col>
      <xdr:colOff>213360</xdr:colOff>
      <xdr:row>27</xdr:row>
      <xdr:rowOff>152400</xdr:rowOff>
    </xdr:from>
    <xdr:to>
      <xdr:col>24</xdr:col>
      <xdr:colOff>594360</xdr:colOff>
      <xdr:row>52</xdr:row>
      <xdr:rowOff>152400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F03A5C1-4E05-426E-9713-3FB4FDB75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95760" y="50901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25</xdr:col>
      <xdr:colOff>304800</xdr:colOff>
      <xdr:row>28</xdr:row>
      <xdr:rowOff>30480</xdr:rowOff>
    </xdr:from>
    <xdr:to>
      <xdr:col>31</xdr:col>
      <xdr:colOff>76200</xdr:colOff>
      <xdr:row>53</xdr:row>
      <xdr:rowOff>30480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1D53E69-2719-4392-972D-59F7CC52F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44800" y="51511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31</xdr:col>
      <xdr:colOff>426720</xdr:colOff>
      <xdr:row>28</xdr:row>
      <xdr:rowOff>30480</xdr:rowOff>
    </xdr:from>
    <xdr:to>
      <xdr:col>37</xdr:col>
      <xdr:colOff>198120</xdr:colOff>
      <xdr:row>53</xdr:row>
      <xdr:rowOff>30480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92AFDFB-F764-48FF-8847-952BA89DE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24320" y="51511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38</xdr:col>
      <xdr:colOff>30480</xdr:colOff>
      <xdr:row>28</xdr:row>
      <xdr:rowOff>60960</xdr:rowOff>
    </xdr:from>
    <xdr:to>
      <xdr:col>43</xdr:col>
      <xdr:colOff>411480</xdr:colOff>
      <xdr:row>53</xdr:row>
      <xdr:rowOff>60960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90D74DB-ED36-491A-9BAC-42BB6220F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195280" y="51816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44</xdr:col>
      <xdr:colOff>182880</xdr:colOff>
      <xdr:row>28</xdr:row>
      <xdr:rowOff>30480</xdr:rowOff>
    </xdr:from>
    <xdr:to>
      <xdr:col>49</xdr:col>
      <xdr:colOff>563880</xdr:colOff>
      <xdr:row>53</xdr:row>
      <xdr:rowOff>30480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6DC3604-458C-4A00-9E6A-F5AEDA871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005280" y="51511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50</xdr:col>
      <xdr:colOff>365760</xdr:colOff>
      <xdr:row>28</xdr:row>
      <xdr:rowOff>30480</xdr:rowOff>
    </xdr:from>
    <xdr:to>
      <xdr:col>56</xdr:col>
      <xdr:colOff>137160</xdr:colOff>
      <xdr:row>53</xdr:row>
      <xdr:rowOff>30480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BF9A8F7-6B6B-4FC1-A8E3-EF9CF22C7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45760" y="51511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56</xdr:col>
      <xdr:colOff>548640</xdr:colOff>
      <xdr:row>28</xdr:row>
      <xdr:rowOff>0</xdr:rowOff>
    </xdr:from>
    <xdr:to>
      <xdr:col>62</xdr:col>
      <xdr:colOff>320040</xdr:colOff>
      <xdr:row>53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E9DF34C-A050-4BA5-B232-8B9D687C5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86240" y="51206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63</xdr:col>
      <xdr:colOff>30480</xdr:colOff>
      <xdr:row>27</xdr:row>
      <xdr:rowOff>152400</xdr:rowOff>
    </xdr:from>
    <xdr:to>
      <xdr:col>68</xdr:col>
      <xdr:colOff>411480</xdr:colOff>
      <xdr:row>52</xdr:row>
      <xdr:rowOff>152400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13B6134-EC70-4897-9684-880CD08A3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35280" y="50901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69</xdr:col>
      <xdr:colOff>182880</xdr:colOff>
      <xdr:row>27</xdr:row>
      <xdr:rowOff>152400</xdr:rowOff>
    </xdr:from>
    <xdr:to>
      <xdr:col>74</xdr:col>
      <xdr:colOff>563880</xdr:colOff>
      <xdr:row>52</xdr:row>
      <xdr:rowOff>152400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93EB4AB-3EEB-401F-A7D8-44E0F95A6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245280" y="50901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518160</xdr:colOff>
      <xdr:row>54</xdr:row>
      <xdr:rowOff>152400</xdr:rowOff>
    </xdr:from>
    <xdr:to>
      <xdr:col>6</xdr:col>
      <xdr:colOff>289560</xdr:colOff>
      <xdr:row>79</xdr:row>
      <xdr:rowOff>152400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598A2A3-FC7A-4FF1-8210-C0D1A515E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8160" y="100279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</xdr:colOff>
      <xdr:row>54</xdr:row>
      <xdr:rowOff>152400</xdr:rowOff>
    </xdr:from>
    <xdr:to>
      <xdr:col>12</xdr:col>
      <xdr:colOff>411480</xdr:colOff>
      <xdr:row>79</xdr:row>
      <xdr:rowOff>152400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FB4EE30-CBD3-41A1-A3A5-92F256BEC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97680" y="100279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152400</xdr:colOff>
      <xdr:row>54</xdr:row>
      <xdr:rowOff>121920</xdr:rowOff>
    </xdr:from>
    <xdr:to>
      <xdr:col>18</xdr:col>
      <xdr:colOff>533400</xdr:colOff>
      <xdr:row>79</xdr:row>
      <xdr:rowOff>121920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BFD160A-C4B8-4161-A856-0B45FEE88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77200" y="99974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19</xdr:col>
      <xdr:colOff>243840</xdr:colOff>
      <xdr:row>54</xdr:row>
      <xdr:rowOff>91440</xdr:rowOff>
    </xdr:from>
    <xdr:to>
      <xdr:col>25</xdr:col>
      <xdr:colOff>15240</xdr:colOff>
      <xdr:row>79</xdr:row>
      <xdr:rowOff>91440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091D14E-481A-4318-8DED-DAF78289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26240" y="99669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25</xdr:col>
      <xdr:colOff>365760</xdr:colOff>
      <xdr:row>54</xdr:row>
      <xdr:rowOff>152400</xdr:rowOff>
    </xdr:from>
    <xdr:to>
      <xdr:col>31</xdr:col>
      <xdr:colOff>137160</xdr:colOff>
      <xdr:row>79</xdr:row>
      <xdr:rowOff>152400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FDEF316-FE3E-4B38-BA8F-AE7F0AEBE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605760" y="100279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31</xdr:col>
      <xdr:colOff>487680</xdr:colOff>
      <xdr:row>55</xdr:row>
      <xdr:rowOff>30480</xdr:rowOff>
    </xdr:from>
    <xdr:to>
      <xdr:col>37</xdr:col>
      <xdr:colOff>259080</xdr:colOff>
      <xdr:row>80</xdr:row>
      <xdr:rowOff>30480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731C60C-DB75-4C7F-B7D9-AE4F68F5C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85280" y="10088880"/>
          <a:ext cx="3429000" cy="457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</xdr:row>
      <xdr:rowOff>38100</xdr:rowOff>
    </xdr:from>
    <xdr:to>
      <xdr:col>8</xdr:col>
      <xdr:colOff>350520</xdr:colOff>
      <xdr:row>27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C2FD8D-B3E6-4387-8168-1083CA953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5320" y="419100"/>
          <a:ext cx="4572000" cy="476250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2</xdr:row>
      <xdr:rowOff>152400</xdr:rowOff>
    </xdr:from>
    <xdr:to>
      <xdr:col>16</xdr:col>
      <xdr:colOff>381000</xdr:colOff>
      <xdr:row>26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652B49-0CCC-4ED5-9208-798A22C90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2600" y="53340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17</xdr:col>
      <xdr:colOff>38100</xdr:colOff>
      <xdr:row>2</xdr:row>
      <xdr:rowOff>152400</xdr:rowOff>
    </xdr:from>
    <xdr:to>
      <xdr:col>24</xdr:col>
      <xdr:colOff>342900</xdr:colOff>
      <xdr:row>26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C274A7-014E-45DB-97F4-01B7E88CC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01300" y="53340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25</xdr:col>
      <xdr:colOff>57150</xdr:colOff>
      <xdr:row>2</xdr:row>
      <xdr:rowOff>152400</xdr:rowOff>
    </xdr:from>
    <xdr:to>
      <xdr:col>32</xdr:col>
      <xdr:colOff>361950</xdr:colOff>
      <xdr:row>26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8D7630-04DD-48EC-A87E-E01C52DF9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97150" y="53340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33</xdr:col>
      <xdr:colOff>76200</xdr:colOff>
      <xdr:row>2</xdr:row>
      <xdr:rowOff>171450</xdr:rowOff>
    </xdr:from>
    <xdr:to>
      <xdr:col>40</xdr:col>
      <xdr:colOff>381000</xdr:colOff>
      <xdr:row>26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C2AAEE9-705B-4D87-BF08-3A7DA4B7A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93000" y="55245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41</xdr:col>
      <xdr:colOff>38100</xdr:colOff>
      <xdr:row>2</xdr:row>
      <xdr:rowOff>171450</xdr:rowOff>
    </xdr:from>
    <xdr:to>
      <xdr:col>48</xdr:col>
      <xdr:colOff>342900</xdr:colOff>
      <xdr:row>26</xdr:row>
      <xdr:rowOff>171450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743624D-9EDE-4106-9FA0-CFA5ACB82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031700" y="55245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49</xdr:col>
      <xdr:colOff>60960</xdr:colOff>
      <xdr:row>2</xdr:row>
      <xdr:rowOff>91440</xdr:rowOff>
    </xdr:from>
    <xdr:to>
      <xdr:col>56</xdr:col>
      <xdr:colOff>365760</xdr:colOff>
      <xdr:row>27</xdr:row>
      <xdr:rowOff>91440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6834920-F223-469D-8001-F1E114FE1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31360" y="45720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57</xdr:col>
      <xdr:colOff>30480</xdr:colOff>
      <xdr:row>2</xdr:row>
      <xdr:rowOff>30480</xdr:rowOff>
    </xdr:from>
    <xdr:to>
      <xdr:col>64</xdr:col>
      <xdr:colOff>335280</xdr:colOff>
      <xdr:row>27</xdr:row>
      <xdr:rowOff>30480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D7B9C3A-2D55-4F15-81FA-F394F2278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77680" y="39624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60960</xdr:rowOff>
    </xdr:from>
    <xdr:to>
      <xdr:col>6</xdr:col>
      <xdr:colOff>381000</xdr:colOff>
      <xdr:row>54</xdr:row>
      <xdr:rowOff>60960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247115D-3589-434A-88A1-B717BAD8C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9600" y="536448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</xdr:colOff>
      <xdr:row>29</xdr:row>
      <xdr:rowOff>91440</xdr:rowOff>
    </xdr:from>
    <xdr:to>
      <xdr:col>12</xdr:col>
      <xdr:colOff>472440</xdr:colOff>
      <xdr:row>54</xdr:row>
      <xdr:rowOff>91440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786A295-353C-4C65-93A9-2246BDB44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58640" y="53949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213360</xdr:colOff>
      <xdr:row>29</xdr:row>
      <xdr:rowOff>121920</xdr:rowOff>
    </xdr:from>
    <xdr:to>
      <xdr:col>18</xdr:col>
      <xdr:colOff>594360</xdr:colOff>
      <xdr:row>54</xdr:row>
      <xdr:rowOff>121920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22D90D9-A8E5-4D3B-A10B-42E25863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38160" y="54254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19</xdr:col>
      <xdr:colOff>304800</xdr:colOff>
      <xdr:row>29</xdr:row>
      <xdr:rowOff>121920</xdr:rowOff>
    </xdr:from>
    <xdr:to>
      <xdr:col>25</xdr:col>
      <xdr:colOff>76200</xdr:colOff>
      <xdr:row>54</xdr:row>
      <xdr:rowOff>121920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CCC0E6E-2B60-48B0-8D34-10C172638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87200" y="54254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25</xdr:col>
      <xdr:colOff>487680</xdr:colOff>
      <xdr:row>29</xdr:row>
      <xdr:rowOff>121920</xdr:rowOff>
    </xdr:from>
    <xdr:to>
      <xdr:col>31</xdr:col>
      <xdr:colOff>259080</xdr:colOff>
      <xdr:row>54</xdr:row>
      <xdr:rowOff>121920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7992C0B-D7C5-4C84-BF68-F27719DB4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27680" y="54254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31</xdr:col>
      <xdr:colOff>548640</xdr:colOff>
      <xdr:row>29</xdr:row>
      <xdr:rowOff>121920</xdr:rowOff>
    </xdr:from>
    <xdr:to>
      <xdr:col>37</xdr:col>
      <xdr:colOff>320040</xdr:colOff>
      <xdr:row>54</xdr:row>
      <xdr:rowOff>121920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C3CE42C-61A3-4868-8C89-BCC511F75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446240" y="54254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38</xdr:col>
      <xdr:colOff>30480</xdr:colOff>
      <xdr:row>29</xdr:row>
      <xdr:rowOff>121920</xdr:rowOff>
    </xdr:from>
    <xdr:to>
      <xdr:col>43</xdr:col>
      <xdr:colOff>411480</xdr:colOff>
      <xdr:row>54</xdr:row>
      <xdr:rowOff>121920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0D14790-5885-4D09-A377-E27D40262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195280" y="54254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44</xdr:col>
      <xdr:colOff>152400</xdr:colOff>
      <xdr:row>29</xdr:row>
      <xdr:rowOff>121920</xdr:rowOff>
    </xdr:from>
    <xdr:to>
      <xdr:col>49</xdr:col>
      <xdr:colOff>533400</xdr:colOff>
      <xdr:row>54</xdr:row>
      <xdr:rowOff>121920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2AF5F82-893D-4929-8374-4B26A6764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974800" y="54254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50</xdr:col>
      <xdr:colOff>243840</xdr:colOff>
      <xdr:row>29</xdr:row>
      <xdr:rowOff>121920</xdr:rowOff>
    </xdr:from>
    <xdr:to>
      <xdr:col>56</xdr:col>
      <xdr:colOff>15240</xdr:colOff>
      <xdr:row>54</xdr:row>
      <xdr:rowOff>121920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2ABC269-D3BD-4C10-A94D-2345C8974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23840" y="54254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56</xdr:col>
      <xdr:colOff>304800</xdr:colOff>
      <xdr:row>29</xdr:row>
      <xdr:rowOff>152400</xdr:rowOff>
    </xdr:from>
    <xdr:to>
      <xdr:col>62</xdr:col>
      <xdr:colOff>76200</xdr:colOff>
      <xdr:row>54</xdr:row>
      <xdr:rowOff>152400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C56F0A5-FEC5-4AB9-92C2-BFAC2B261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42400" y="54559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62</xdr:col>
      <xdr:colOff>396240</xdr:colOff>
      <xdr:row>29</xdr:row>
      <xdr:rowOff>121920</xdr:rowOff>
    </xdr:from>
    <xdr:to>
      <xdr:col>68</xdr:col>
      <xdr:colOff>167640</xdr:colOff>
      <xdr:row>54</xdr:row>
      <xdr:rowOff>121920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56C8FD1-BF05-423F-BF27-CA1566340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91440" y="54254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69</xdr:col>
      <xdr:colOff>30480</xdr:colOff>
      <xdr:row>29</xdr:row>
      <xdr:rowOff>121920</xdr:rowOff>
    </xdr:from>
    <xdr:to>
      <xdr:col>74</xdr:col>
      <xdr:colOff>411480</xdr:colOff>
      <xdr:row>54</xdr:row>
      <xdr:rowOff>121920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3191231-C993-451E-BB76-B76B8936B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092880" y="54254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579120</xdr:colOff>
      <xdr:row>56</xdr:row>
      <xdr:rowOff>91440</xdr:rowOff>
    </xdr:from>
    <xdr:to>
      <xdr:col>6</xdr:col>
      <xdr:colOff>350520</xdr:colOff>
      <xdr:row>81</xdr:row>
      <xdr:rowOff>91440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3802260-CDAD-42EA-9AAE-A6C3ACF73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9120" y="103327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</xdr:colOff>
      <xdr:row>56</xdr:row>
      <xdr:rowOff>121920</xdr:rowOff>
    </xdr:from>
    <xdr:to>
      <xdr:col>12</xdr:col>
      <xdr:colOff>411480</xdr:colOff>
      <xdr:row>81</xdr:row>
      <xdr:rowOff>121920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0E12E1E-8C14-4DF3-9DE2-7A55DF7E1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97680" y="103632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213360</xdr:colOff>
      <xdr:row>56</xdr:row>
      <xdr:rowOff>121920</xdr:rowOff>
    </xdr:from>
    <xdr:to>
      <xdr:col>18</xdr:col>
      <xdr:colOff>594360</xdr:colOff>
      <xdr:row>81</xdr:row>
      <xdr:rowOff>121920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D3B8818-1A04-42C5-960B-606546F61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38160" y="103632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19</xdr:col>
      <xdr:colOff>274320</xdr:colOff>
      <xdr:row>56</xdr:row>
      <xdr:rowOff>91440</xdr:rowOff>
    </xdr:from>
    <xdr:to>
      <xdr:col>25</xdr:col>
      <xdr:colOff>45720</xdr:colOff>
      <xdr:row>81</xdr:row>
      <xdr:rowOff>91440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3EFE829-EC94-4F1C-AA8E-9E5A7A47C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56720" y="103327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25</xdr:col>
      <xdr:colOff>487680</xdr:colOff>
      <xdr:row>56</xdr:row>
      <xdr:rowOff>60960</xdr:rowOff>
    </xdr:from>
    <xdr:to>
      <xdr:col>31</xdr:col>
      <xdr:colOff>259080</xdr:colOff>
      <xdr:row>81</xdr:row>
      <xdr:rowOff>60960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0FA35A7-4FDB-44FD-9A96-DE21EDDAD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27680" y="1030224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31</xdr:col>
      <xdr:colOff>579120</xdr:colOff>
      <xdr:row>56</xdr:row>
      <xdr:rowOff>91440</xdr:rowOff>
    </xdr:from>
    <xdr:to>
      <xdr:col>37</xdr:col>
      <xdr:colOff>350520</xdr:colOff>
      <xdr:row>81</xdr:row>
      <xdr:rowOff>91440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B80B0F1-E826-4C1B-9C2E-67C7E6A44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476720" y="103327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38</xdr:col>
      <xdr:colOff>60960</xdr:colOff>
      <xdr:row>56</xdr:row>
      <xdr:rowOff>121920</xdr:rowOff>
    </xdr:from>
    <xdr:to>
      <xdr:col>43</xdr:col>
      <xdr:colOff>441960</xdr:colOff>
      <xdr:row>81</xdr:row>
      <xdr:rowOff>121920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5076B80E-E1CB-4E31-8812-BD28B879E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225760" y="103632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44</xdr:col>
      <xdr:colOff>182880</xdr:colOff>
      <xdr:row>56</xdr:row>
      <xdr:rowOff>152400</xdr:rowOff>
    </xdr:from>
    <xdr:to>
      <xdr:col>49</xdr:col>
      <xdr:colOff>563880</xdr:colOff>
      <xdr:row>81</xdr:row>
      <xdr:rowOff>152400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71B45CB-8DAA-42D0-9C16-D0D28DA6F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005280" y="1039368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50</xdr:col>
      <xdr:colOff>335280</xdr:colOff>
      <xdr:row>56</xdr:row>
      <xdr:rowOff>121920</xdr:rowOff>
    </xdr:from>
    <xdr:to>
      <xdr:col>56</xdr:col>
      <xdr:colOff>106680</xdr:colOff>
      <xdr:row>81</xdr:row>
      <xdr:rowOff>121920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F7AFB548-8B4F-4A7C-8290-69D207B0E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15280" y="103632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56</xdr:col>
      <xdr:colOff>365760</xdr:colOff>
      <xdr:row>56</xdr:row>
      <xdr:rowOff>121920</xdr:rowOff>
    </xdr:from>
    <xdr:to>
      <xdr:col>62</xdr:col>
      <xdr:colOff>137160</xdr:colOff>
      <xdr:row>81</xdr:row>
      <xdr:rowOff>121920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E3D3F72A-6B73-49E5-98DD-8B9299D62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03360" y="103632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62</xdr:col>
      <xdr:colOff>426720</xdr:colOff>
      <xdr:row>56</xdr:row>
      <xdr:rowOff>60960</xdr:rowOff>
    </xdr:from>
    <xdr:to>
      <xdr:col>68</xdr:col>
      <xdr:colOff>198120</xdr:colOff>
      <xdr:row>81</xdr:row>
      <xdr:rowOff>60960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27D14634-2FD0-4FA0-BFFC-19162A00D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221920" y="10302240"/>
          <a:ext cx="3429000" cy="457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19050</xdr:rowOff>
    </xdr:from>
    <xdr:to>
      <xdr:col>6</xdr:col>
      <xdr:colOff>419100</xdr:colOff>
      <xdr:row>26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67977D-D949-4CB1-A5B8-3E631BF9C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7700" y="209550"/>
          <a:ext cx="3429000" cy="47625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</xdr:row>
      <xdr:rowOff>0</xdr:rowOff>
    </xdr:from>
    <xdr:to>
      <xdr:col>12</xdr:col>
      <xdr:colOff>419100</xdr:colOff>
      <xdr:row>25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EEC474-D562-4317-AECF-B7EB37A7C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05300" y="1905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1</xdr:row>
      <xdr:rowOff>19050</xdr:rowOff>
    </xdr:from>
    <xdr:to>
      <xdr:col>18</xdr:col>
      <xdr:colOff>400050</xdr:colOff>
      <xdr:row>25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173044C-63EA-4420-919D-7D7D4E3A1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43850" y="20955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</xdr:colOff>
      <xdr:row>1</xdr:row>
      <xdr:rowOff>0</xdr:rowOff>
    </xdr:from>
    <xdr:to>
      <xdr:col>24</xdr:col>
      <xdr:colOff>419100</xdr:colOff>
      <xdr:row>25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7DFDD4-FBAC-41BC-B1EA-0EBD2DF7D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0" y="1905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190501</xdr:colOff>
      <xdr:row>0</xdr:row>
      <xdr:rowOff>121920</xdr:rowOff>
    </xdr:from>
    <xdr:to>
      <xdr:col>31</xdr:col>
      <xdr:colOff>104352</xdr:colOff>
      <xdr:row>25</xdr:row>
      <xdr:rowOff>121920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153F5D8-BAAB-4757-94AC-41414A1AB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430501" y="121920"/>
          <a:ext cx="3571451" cy="4572000"/>
        </a:xfrm>
        <a:prstGeom prst="rect">
          <a:avLst/>
        </a:prstGeom>
      </xdr:spPr>
    </xdr:pic>
    <xdr:clientData/>
  </xdr:twoCellAnchor>
  <xdr:twoCellAnchor editAs="oneCell">
    <xdr:from>
      <xdr:col>31</xdr:col>
      <xdr:colOff>312421</xdr:colOff>
      <xdr:row>0</xdr:row>
      <xdr:rowOff>152400</xdr:rowOff>
    </xdr:from>
    <xdr:to>
      <xdr:col>37</xdr:col>
      <xdr:colOff>83821</xdr:colOff>
      <xdr:row>25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E8BC35B-90DD-44E7-83B1-E5A4A0551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210021" y="1524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37</xdr:col>
      <xdr:colOff>373381</xdr:colOff>
      <xdr:row>1</xdr:row>
      <xdr:rowOff>30480</xdr:rowOff>
    </xdr:from>
    <xdr:to>
      <xdr:col>43</xdr:col>
      <xdr:colOff>144781</xdr:colOff>
      <xdr:row>26</xdr:row>
      <xdr:rowOff>30480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3839B92-537E-4903-9B86-312361248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28581" y="2133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43</xdr:col>
      <xdr:colOff>495301</xdr:colOff>
      <xdr:row>1</xdr:row>
      <xdr:rowOff>30480</xdr:rowOff>
    </xdr:from>
    <xdr:to>
      <xdr:col>49</xdr:col>
      <xdr:colOff>266701</xdr:colOff>
      <xdr:row>26</xdr:row>
      <xdr:rowOff>30480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5CE95BC-A545-48C7-9B93-5BE061DAA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708101" y="2133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50</xdr:col>
      <xdr:colOff>7621</xdr:colOff>
      <xdr:row>1</xdr:row>
      <xdr:rowOff>30480</xdr:rowOff>
    </xdr:from>
    <xdr:to>
      <xdr:col>55</xdr:col>
      <xdr:colOff>388621</xdr:colOff>
      <xdr:row>26</xdr:row>
      <xdr:rowOff>30480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BC8A515-3EEA-4C65-A111-4EF451BFD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7621" y="2133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56</xdr:col>
      <xdr:colOff>251461</xdr:colOff>
      <xdr:row>1</xdr:row>
      <xdr:rowOff>30480</xdr:rowOff>
    </xdr:from>
    <xdr:to>
      <xdr:col>62</xdr:col>
      <xdr:colOff>22861</xdr:colOff>
      <xdr:row>26</xdr:row>
      <xdr:rowOff>30480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21476A8-B944-4D2E-A7F1-FE9045051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9061" y="2133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62</xdr:col>
      <xdr:colOff>457200</xdr:colOff>
      <xdr:row>1</xdr:row>
      <xdr:rowOff>121920</xdr:rowOff>
    </xdr:from>
    <xdr:to>
      <xdr:col>68</xdr:col>
      <xdr:colOff>228600</xdr:colOff>
      <xdr:row>26</xdr:row>
      <xdr:rowOff>121920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56CEEFD-D4C0-46E9-A1D8-8376F4481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252400" y="3048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69</xdr:col>
      <xdr:colOff>60960</xdr:colOff>
      <xdr:row>1</xdr:row>
      <xdr:rowOff>91440</xdr:rowOff>
    </xdr:from>
    <xdr:to>
      <xdr:col>74</xdr:col>
      <xdr:colOff>441960</xdr:colOff>
      <xdr:row>26</xdr:row>
      <xdr:rowOff>91440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6DE95E7-203D-47B9-8807-D017FC645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123360" y="2743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556260</xdr:colOff>
      <xdr:row>28</xdr:row>
      <xdr:rowOff>87630</xdr:rowOff>
    </xdr:from>
    <xdr:to>
      <xdr:col>6</xdr:col>
      <xdr:colOff>327660</xdr:colOff>
      <xdr:row>53</xdr:row>
      <xdr:rowOff>87630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08F62FE-800A-4B2A-BAAA-4F02AD66B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260" y="520827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6</xdr:col>
      <xdr:colOff>556260</xdr:colOff>
      <xdr:row>28</xdr:row>
      <xdr:rowOff>87630</xdr:rowOff>
    </xdr:from>
    <xdr:to>
      <xdr:col>12</xdr:col>
      <xdr:colOff>327660</xdr:colOff>
      <xdr:row>53</xdr:row>
      <xdr:rowOff>87630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73D2CAC-7363-4A1F-BE0B-F28418A40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13860" y="520827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586740</xdr:colOff>
      <xdr:row>28</xdr:row>
      <xdr:rowOff>87630</xdr:rowOff>
    </xdr:from>
    <xdr:to>
      <xdr:col>18</xdr:col>
      <xdr:colOff>358140</xdr:colOff>
      <xdr:row>53</xdr:row>
      <xdr:rowOff>87630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EFFB82A-D146-4568-8FAA-7EAA6F8C1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01940" y="520827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</xdr:colOff>
      <xdr:row>28</xdr:row>
      <xdr:rowOff>118110</xdr:rowOff>
    </xdr:from>
    <xdr:to>
      <xdr:col>24</xdr:col>
      <xdr:colOff>419100</xdr:colOff>
      <xdr:row>53</xdr:row>
      <xdr:rowOff>118110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DCCFD4C-9712-477C-ACAB-B16284DD7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0" y="523875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190500</xdr:colOff>
      <xdr:row>28</xdr:row>
      <xdr:rowOff>148590</xdr:rowOff>
    </xdr:from>
    <xdr:to>
      <xdr:col>30</xdr:col>
      <xdr:colOff>571500</xdr:colOff>
      <xdr:row>53</xdr:row>
      <xdr:rowOff>148590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1C28040-6D4B-4670-BE1C-CEF42FB5D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430500" y="526923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31</xdr:col>
      <xdr:colOff>373380</xdr:colOff>
      <xdr:row>29</xdr:row>
      <xdr:rowOff>26670</xdr:rowOff>
    </xdr:from>
    <xdr:to>
      <xdr:col>37</xdr:col>
      <xdr:colOff>144780</xdr:colOff>
      <xdr:row>54</xdr:row>
      <xdr:rowOff>26670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DCE09A2-104D-4B9C-AB72-6C6AAEDAB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270980" y="533019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37</xdr:col>
      <xdr:colOff>464820</xdr:colOff>
      <xdr:row>29</xdr:row>
      <xdr:rowOff>57150</xdr:rowOff>
    </xdr:from>
    <xdr:to>
      <xdr:col>43</xdr:col>
      <xdr:colOff>236220</xdr:colOff>
      <xdr:row>54</xdr:row>
      <xdr:rowOff>57150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BDBC99E-D1C0-4D8A-985A-ECB76D85E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20020" y="536067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43</xdr:col>
      <xdr:colOff>525780</xdr:colOff>
      <xdr:row>29</xdr:row>
      <xdr:rowOff>118110</xdr:rowOff>
    </xdr:from>
    <xdr:to>
      <xdr:col>49</xdr:col>
      <xdr:colOff>297180</xdr:colOff>
      <xdr:row>54</xdr:row>
      <xdr:rowOff>118110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601A337F-C9F6-4F38-813B-6435B3DD1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738580" y="542163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50</xdr:col>
      <xdr:colOff>7620</xdr:colOff>
      <xdr:row>29</xdr:row>
      <xdr:rowOff>148590</xdr:rowOff>
    </xdr:from>
    <xdr:to>
      <xdr:col>55</xdr:col>
      <xdr:colOff>388620</xdr:colOff>
      <xdr:row>54</xdr:row>
      <xdr:rowOff>148590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8325496-023A-4471-86CD-F0A4FBE84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7620" y="545211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56</xdr:col>
      <xdr:colOff>220980</xdr:colOff>
      <xdr:row>29</xdr:row>
      <xdr:rowOff>57150</xdr:rowOff>
    </xdr:from>
    <xdr:to>
      <xdr:col>61</xdr:col>
      <xdr:colOff>601980</xdr:colOff>
      <xdr:row>54</xdr:row>
      <xdr:rowOff>57150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2B4985B-1A66-4CC6-94AC-E1CE05AB8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58580" y="536067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62</xdr:col>
      <xdr:colOff>586740</xdr:colOff>
      <xdr:row>29</xdr:row>
      <xdr:rowOff>26670</xdr:rowOff>
    </xdr:from>
    <xdr:to>
      <xdr:col>68</xdr:col>
      <xdr:colOff>358140</xdr:colOff>
      <xdr:row>54</xdr:row>
      <xdr:rowOff>26670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BCEDF236-4969-4866-95F2-9B65C7B68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381940" y="533019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69</xdr:col>
      <xdr:colOff>99060</xdr:colOff>
      <xdr:row>29</xdr:row>
      <xdr:rowOff>26670</xdr:rowOff>
    </xdr:from>
    <xdr:to>
      <xdr:col>74</xdr:col>
      <xdr:colOff>480060</xdr:colOff>
      <xdr:row>54</xdr:row>
      <xdr:rowOff>26670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E752C99-A54E-4050-82AE-8E2FB27C4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161460" y="533019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556260</xdr:colOff>
      <xdr:row>55</xdr:row>
      <xdr:rowOff>87630</xdr:rowOff>
    </xdr:from>
    <xdr:to>
      <xdr:col>6</xdr:col>
      <xdr:colOff>327660</xdr:colOff>
      <xdr:row>80</xdr:row>
      <xdr:rowOff>87630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2CB3B3D1-9422-41B3-82FF-AAD553CAE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260" y="1014603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6</xdr:col>
      <xdr:colOff>556260</xdr:colOff>
      <xdr:row>55</xdr:row>
      <xdr:rowOff>118110</xdr:rowOff>
    </xdr:from>
    <xdr:to>
      <xdr:col>12</xdr:col>
      <xdr:colOff>327660</xdr:colOff>
      <xdr:row>80</xdr:row>
      <xdr:rowOff>118110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5FA12C41-70B7-4BBA-A536-699DCFB63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13860" y="1017651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68580</xdr:colOff>
      <xdr:row>55</xdr:row>
      <xdr:rowOff>87630</xdr:rowOff>
    </xdr:from>
    <xdr:to>
      <xdr:col>18</xdr:col>
      <xdr:colOff>449580</xdr:colOff>
      <xdr:row>80</xdr:row>
      <xdr:rowOff>87630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300DD700-1292-4E56-A8B3-E19204BE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93380" y="1014603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19</xdr:col>
      <xdr:colOff>129540</xdr:colOff>
      <xdr:row>55</xdr:row>
      <xdr:rowOff>118110</xdr:rowOff>
    </xdr:from>
    <xdr:to>
      <xdr:col>24</xdr:col>
      <xdr:colOff>510540</xdr:colOff>
      <xdr:row>80</xdr:row>
      <xdr:rowOff>118110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4200B42-BE6E-45E7-996F-D42E77240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11940" y="1017651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25</xdr:col>
      <xdr:colOff>220980</xdr:colOff>
      <xdr:row>55</xdr:row>
      <xdr:rowOff>118110</xdr:rowOff>
    </xdr:from>
    <xdr:to>
      <xdr:col>30</xdr:col>
      <xdr:colOff>601980</xdr:colOff>
      <xdr:row>80</xdr:row>
      <xdr:rowOff>118110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F5AEA61C-0EE6-4781-B264-E409A06FE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460980" y="1017651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31</xdr:col>
      <xdr:colOff>403860</xdr:colOff>
      <xdr:row>55</xdr:row>
      <xdr:rowOff>148590</xdr:rowOff>
    </xdr:from>
    <xdr:to>
      <xdr:col>37</xdr:col>
      <xdr:colOff>175260</xdr:colOff>
      <xdr:row>80</xdr:row>
      <xdr:rowOff>148590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3CCBDCC7-69D7-49EC-B17F-A5E1211A2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01460" y="1020699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37</xdr:col>
      <xdr:colOff>464820</xdr:colOff>
      <xdr:row>55</xdr:row>
      <xdr:rowOff>148590</xdr:rowOff>
    </xdr:from>
    <xdr:to>
      <xdr:col>43</xdr:col>
      <xdr:colOff>236220</xdr:colOff>
      <xdr:row>80</xdr:row>
      <xdr:rowOff>148590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A5C128AD-C3C1-489C-8E9E-1EF141950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20020" y="1020699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43</xdr:col>
      <xdr:colOff>525780</xdr:colOff>
      <xdr:row>56</xdr:row>
      <xdr:rowOff>26670</xdr:rowOff>
    </xdr:from>
    <xdr:to>
      <xdr:col>51</xdr:col>
      <xdr:colOff>220980</xdr:colOff>
      <xdr:row>81</xdr:row>
      <xdr:rowOff>26670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51387324-DEA0-4870-BC28-387B26003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738580" y="1026795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51</xdr:col>
      <xdr:colOff>495300</xdr:colOff>
      <xdr:row>56</xdr:row>
      <xdr:rowOff>26670</xdr:rowOff>
    </xdr:from>
    <xdr:to>
      <xdr:col>59</xdr:col>
      <xdr:colOff>190500</xdr:colOff>
      <xdr:row>81</xdr:row>
      <xdr:rowOff>26670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E87DFB96-3E06-4B2E-93F3-04E6D0DAD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84900" y="1026795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60</xdr:col>
      <xdr:colOff>38100</xdr:colOff>
      <xdr:row>56</xdr:row>
      <xdr:rowOff>57150</xdr:rowOff>
    </xdr:from>
    <xdr:to>
      <xdr:col>67</xdr:col>
      <xdr:colOff>342900</xdr:colOff>
      <xdr:row>81</xdr:row>
      <xdr:rowOff>57150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DF37B570-32D0-406F-BEDD-A92BCD6E4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14100" y="10298430"/>
          <a:ext cx="4572000" cy="4572000"/>
        </a:xfrm>
        <a:prstGeom prst="rect">
          <a:avLst/>
        </a:prstGeom>
      </xdr:spPr>
    </xdr:pic>
    <xdr:clientData/>
  </xdr:twoCellAnchor>
  <xdr:twoCellAnchor editAs="oneCell">
    <xdr:from>
      <xdr:col>67</xdr:col>
      <xdr:colOff>556260</xdr:colOff>
      <xdr:row>56</xdr:row>
      <xdr:rowOff>87630</xdr:rowOff>
    </xdr:from>
    <xdr:to>
      <xdr:col>75</xdr:col>
      <xdr:colOff>251460</xdr:colOff>
      <xdr:row>81</xdr:row>
      <xdr:rowOff>87630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B7BF6984-3F1B-44B9-BFB0-227FBE797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99460" y="10328910"/>
          <a:ext cx="4572000" cy="457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19050</xdr:rowOff>
    </xdr:from>
    <xdr:to>
      <xdr:col>6</xdr:col>
      <xdr:colOff>342900</xdr:colOff>
      <xdr:row>25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3E04C4-E8DB-4F7A-94FD-B78E819CF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" y="20955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38100</xdr:rowOff>
    </xdr:from>
    <xdr:to>
      <xdr:col>12</xdr:col>
      <xdr:colOff>381000</xdr:colOff>
      <xdr:row>25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22721D-FFE2-4493-8ED6-DA68A42FA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67200" y="2286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</xdr:row>
      <xdr:rowOff>38100</xdr:rowOff>
    </xdr:from>
    <xdr:to>
      <xdr:col>18</xdr:col>
      <xdr:colOff>381000</xdr:colOff>
      <xdr:row>25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918E2B-3E71-4B35-B410-613C5CA85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24800" y="2286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</xdr:colOff>
      <xdr:row>1</xdr:row>
      <xdr:rowOff>38100</xdr:rowOff>
    </xdr:from>
    <xdr:to>
      <xdr:col>24</xdr:col>
      <xdr:colOff>419100</xdr:colOff>
      <xdr:row>25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4518BD1-56E0-400F-88C5-A2D6C2375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20500" y="2286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25</xdr:col>
      <xdr:colOff>57150</xdr:colOff>
      <xdr:row>1</xdr:row>
      <xdr:rowOff>38100</xdr:rowOff>
    </xdr:from>
    <xdr:to>
      <xdr:col>30</xdr:col>
      <xdr:colOff>438150</xdr:colOff>
      <xdr:row>25</xdr:row>
      <xdr:rowOff>38100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59D64C0-460C-4053-8559-5F1C77C59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97150" y="2286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31</xdr:col>
      <xdr:colOff>19050</xdr:colOff>
      <xdr:row>1</xdr:row>
      <xdr:rowOff>0</xdr:rowOff>
    </xdr:from>
    <xdr:to>
      <xdr:col>36</xdr:col>
      <xdr:colOff>400050</xdr:colOff>
      <xdr:row>25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67E45A9-3E37-4B2A-A5E3-0134B2003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916650" y="1905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37</xdr:col>
      <xdr:colOff>80010</xdr:colOff>
      <xdr:row>0</xdr:row>
      <xdr:rowOff>160020</xdr:rowOff>
    </xdr:from>
    <xdr:to>
      <xdr:col>42</xdr:col>
      <xdr:colOff>461010</xdr:colOff>
      <xdr:row>25</xdr:row>
      <xdr:rowOff>160020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29379E6-C8F5-49E4-BD54-34D4B690B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635210" y="1600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43</xdr:col>
      <xdr:colOff>140970</xdr:colOff>
      <xdr:row>0</xdr:row>
      <xdr:rowOff>160020</xdr:rowOff>
    </xdr:from>
    <xdr:to>
      <xdr:col>48</xdr:col>
      <xdr:colOff>521970</xdr:colOff>
      <xdr:row>25</xdr:row>
      <xdr:rowOff>160020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DF99374-C787-4FB5-A306-E7C29B695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53770" y="16002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49</xdr:col>
      <xdr:colOff>232410</xdr:colOff>
      <xdr:row>1</xdr:row>
      <xdr:rowOff>7620</xdr:rowOff>
    </xdr:from>
    <xdr:to>
      <xdr:col>55</xdr:col>
      <xdr:colOff>3810</xdr:colOff>
      <xdr:row>26</xdr:row>
      <xdr:rowOff>7620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BF6A72A-733D-4853-A5B0-1F050A05F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02810" y="1905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55</xdr:col>
      <xdr:colOff>354330</xdr:colOff>
      <xdr:row>1</xdr:row>
      <xdr:rowOff>7620</xdr:rowOff>
    </xdr:from>
    <xdr:to>
      <xdr:col>61</xdr:col>
      <xdr:colOff>125730</xdr:colOff>
      <xdr:row>26</xdr:row>
      <xdr:rowOff>7620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39B7786-94D3-46A9-B93A-F09FE3687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882330" y="1905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61</xdr:col>
      <xdr:colOff>567690</xdr:colOff>
      <xdr:row>1</xdr:row>
      <xdr:rowOff>7620</xdr:rowOff>
    </xdr:from>
    <xdr:to>
      <xdr:col>67</xdr:col>
      <xdr:colOff>339090</xdr:colOff>
      <xdr:row>26</xdr:row>
      <xdr:rowOff>7620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5833C9C-DF0A-4493-AD55-88CB7DEDD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53290" y="190500"/>
          <a:ext cx="3429000" cy="457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441960</xdr:colOff>
      <xdr:row>0</xdr:row>
      <xdr:rowOff>175260</xdr:rowOff>
    </xdr:from>
    <xdr:to>
      <xdr:col>67</xdr:col>
      <xdr:colOff>213360</xdr:colOff>
      <xdr:row>25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0BAF3B-FE7D-4A19-973B-0A01F0CE6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627560" y="17526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26</xdr:row>
      <xdr:rowOff>171450</xdr:rowOff>
    </xdr:from>
    <xdr:to>
      <xdr:col>6</xdr:col>
      <xdr:colOff>411480</xdr:colOff>
      <xdr:row>50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BD3573-2CD5-433F-A8C3-020AA795C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0080" y="4926330"/>
          <a:ext cx="3429000" cy="4389120"/>
        </a:xfrm>
        <a:prstGeom prst="rect">
          <a:avLst/>
        </a:prstGeom>
      </xdr:spPr>
    </xdr:pic>
    <xdr:clientData/>
  </xdr:twoCellAnchor>
  <xdr:twoCellAnchor editAs="oneCell">
    <xdr:from>
      <xdr:col>7</xdr:col>
      <xdr:colOff>87630</xdr:colOff>
      <xdr:row>26</xdr:row>
      <xdr:rowOff>171450</xdr:rowOff>
    </xdr:from>
    <xdr:to>
      <xdr:col>12</xdr:col>
      <xdr:colOff>468630</xdr:colOff>
      <xdr:row>50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7F8E95-BEBD-4BDA-8784-2943B9C77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54830" y="4926330"/>
          <a:ext cx="3429000" cy="4389120"/>
        </a:xfrm>
        <a:prstGeom prst="rect">
          <a:avLst/>
        </a:prstGeom>
      </xdr:spPr>
    </xdr:pic>
    <xdr:clientData/>
  </xdr:twoCellAnchor>
  <xdr:twoCellAnchor editAs="oneCell">
    <xdr:from>
      <xdr:col>13</xdr:col>
      <xdr:colOff>125730</xdr:colOff>
      <xdr:row>27</xdr:row>
      <xdr:rowOff>0</xdr:rowOff>
    </xdr:from>
    <xdr:to>
      <xdr:col>18</xdr:col>
      <xdr:colOff>506730</xdr:colOff>
      <xdr:row>51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300E56B-B3C2-4F1C-8E13-7A1D25CB9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50530" y="4937760"/>
          <a:ext cx="3429000" cy="438912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171450</xdr:rowOff>
    </xdr:from>
    <xdr:to>
      <xdr:col>6</xdr:col>
      <xdr:colOff>361950</xdr:colOff>
      <xdr:row>24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308563E-1E79-4B13-97DE-60ABC1AD5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0550" y="17145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</xdr:row>
      <xdr:rowOff>57150</xdr:rowOff>
    </xdr:from>
    <xdr:to>
      <xdr:col>12</xdr:col>
      <xdr:colOff>419100</xdr:colOff>
      <xdr:row>25</xdr:row>
      <xdr:rowOff>57150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B39956D-4FFD-4442-8E90-17183AA4B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05300" y="24765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1</xdr:row>
      <xdr:rowOff>38100</xdr:rowOff>
    </xdr:from>
    <xdr:to>
      <xdr:col>18</xdr:col>
      <xdr:colOff>400050</xdr:colOff>
      <xdr:row>25</xdr:row>
      <xdr:rowOff>38100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2A7AE61-AC14-473B-AB27-1020C1AE0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43850" y="2286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18</xdr:col>
      <xdr:colOff>590550</xdr:colOff>
      <xdr:row>1</xdr:row>
      <xdr:rowOff>19050</xdr:rowOff>
    </xdr:from>
    <xdr:to>
      <xdr:col>24</xdr:col>
      <xdr:colOff>361950</xdr:colOff>
      <xdr:row>25</xdr:row>
      <xdr:rowOff>19050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535FD8F-997D-493D-8C8E-D146D5EEC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3350" y="20955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25</xdr:col>
      <xdr:colOff>38100</xdr:colOff>
      <xdr:row>1</xdr:row>
      <xdr:rowOff>19050</xdr:rowOff>
    </xdr:from>
    <xdr:to>
      <xdr:col>30</xdr:col>
      <xdr:colOff>419100</xdr:colOff>
      <xdr:row>25</xdr:row>
      <xdr:rowOff>19050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7408001-C87E-4E03-9A5D-1E6E773AE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78100" y="20955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31</xdr:col>
      <xdr:colOff>38100</xdr:colOff>
      <xdr:row>1</xdr:row>
      <xdr:rowOff>38100</xdr:rowOff>
    </xdr:from>
    <xdr:to>
      <xdr:col>36</xdr:col>
      <xdr:colOff>419100</xdr:colOff>
      <xdr:row>25</xdr:row>
      <xdr:rowOff>38100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E91681B-AFD8-415E-87DC-C531871E0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935700" y="22860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37</xdr:col>
      <xdr:colOff>38100</xdr:colOff>
      <xdr:row>1</xdr:row>
      <xdr:rowOff>19050</xdr:rowOff>
    </xdr:from>
    <xdr:to>
      <xdr:col>42</xdr:col>
      <xdr:colOff>419100</xdr:colOff>
      <xdr:row>25</xdr:row>
      <xdr:rowOff>19050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9C19AE8-B8CE-47D5-A638-3F2B74412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593300" y="20955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43</xdr:col>
      <xdr:colOff>38100</xdr:colOff>
      <xdr:row>1</xdr:row>
      <xdr:rowOff>19050</xdr:rowOff>
    </xdr:from>
    <xdr:to>
      <xdr:col>48</xdr:col>
      <xdr:colOff>419100</xdr:colOff>
      <xdr:row>25</xdr:row>
      <xdr:rowOff>19050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CA7FA90-C5C8-4CA8-8BAD-461C8D4DF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250900" y="20955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49</xdr:col>
      <xdr:colOff>213360</xdr:colOff>
      <xdr:row>1</xdr:row>
      <xdr:rowOff>0</xdr:rowOff>
    </xdr:from>
    <xdr:to>
      <xdr:col>54</xdr:col>
      <xdr:colOff>594360</xdr:colOff>
      <xdr:row>26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0C61F68-12E5-4976-BC4A-DB42974B8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3760" y="182880"/>
          <a:ext cx="3429000" cy="4572000"/>
        </a:xfrm>
        <a:prstGeom prst="rect">
          <a:avLst/>
        </a:prstGeom>
      </xdr:spPr>
    </xdr:pic>
    <xdr:clientData/>
  </xdr:twoCellAnchor>
  <xdr:twoCellAnchor editAs="oneCell">
    <xdr:from>
      <xdr:col>55</xdr:col>
      <xdr:colOff>304800</xdr:colOff>
      <xdr:row>0</xdr:row>
      <xdr:rowOff>152400</xdr:rowOff>
    </xdr:from>
    <xdr:to>
      <xdr:col>61</xdr:col>
      <xdr:colOff>76200</xdr:colOff>
      <xdr:row>25</xdr:row>
      <xdr:rowOff>152400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4AA4D5D-3AB3-4FA5-B0DA-2774ACDF3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832800" y="152400"/>
          <a:ext cx="3429000" cy="4572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9</xdr:row>
      <xdr:rowOff>22860</xdr:rowOff>
    </xdr:from>
    <xdr:to>
      <xdr:col>2</xdr:col>
      <xdr:colOff>114300</xdr:colOff>
      <xdr:row>20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883BC3-7158-472D-9810-D54A706929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241" y="1805940"/>
          <a:ext cx="2019299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</xdr:col>
      <xdr:colOff>83294</xdr:colOff>
      <xdr:row>32</xdr:row>
      <xdr:rowOff>106680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EBBA98-37C0-4CC8-A089-F39853F88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4160520"/>
          <a:ext cx="2003534" cy="2286000"/>
        </a:xfrm>
        <a:prstGeom prst="rect">
          <a:avLst/>
        </a:prstGeom>
      </xdr:spPr>
    </xdr:pic>
    <xdr:clientData/>
  </xdr:twoCellAnchor>
  <xdr:twoCellAnchor editAs="oneCell">
    <xdr:from>
      <xdr:col>2</xdr:col>
      <xdr:colOff>601981</xdr:colOff>
      <xdr:row>8</xdr:row>
      <xdr:rowOff>190500</xdr:rowOff>
    </xdr:from>
    <xdr:to>
      <xdr:col>5</xdr:col>
      <xdr:colOff>483452</xdr:colOff>
      <xdr:row>20</xdr:row>
      <xdr:rowOff>99060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D5AE9F-170C-45B0-AA3F-936A40CEF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22221" y="1775460"/>
          <a:ext cx="2022691" cy="2286000"/>
        </a:xfrm>
        <a:prstGeom prst="rect">
          <a:avLst/>
        </a:prstGeom>
      </xdr:spPr>
    </xdr:pic>
    <xdr:clientData/>
  </xdr:twoCellAnchor>
  <xdr:twoCellAnchor editAs="oneCell">
    <xdr:from>
      <xdr:col>2</xdr:col>
      <xdr:colOff>594361</xdr:colOff>
      <xdr:row>21</xdr:row>
      <xdr:rowOff>15240</xdr:rowOff>
    </xdr:from>
    <xdr:to>
      <xdr:col>5</xdr:col>
      <xdr:colOff>419101</xdr:colOff>
      <xdr:row>32</xdr:row>
      <xdr:rowOff>121920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2A4C08-B949-4699-AC26-8E93A2EB9B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14601" y="4175760"/>
          <a:ext cx="1965960" cy="2286000"/>
        </a:xfrm>
        <a:prstGeom prst="rect">
          <a:avLst/>
        </a:prstGeom>
      </xdr:spPr>
    </xdr:pic>
    <xdr:clientData/>
  </xdr:twoCellAnchor>
  <xdr:twoCellAnchor editAs="oneCell">
    <xdr:from>
      <xdr:col>5</xdr:col>
      <xdr:colOff>662940</xdr:colOff>
      <xdr:row>9</xdr:row>
      <xdr:rowOff>7620</xdr:rowOff>
    </xdr:from>
    <xdr:to>
      <xdr:col>7</xdr:col>
      <xdr:colOff>1035332</xdr:colOff>
      <xdr:row>20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566F70-F0E3-4540-987C-9D97AAA9B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24400" y="1790700"/>
          <a:ext cx="2505992" cy="2286000"/>
        </a:xfrm>
        <a:prstGeom prst="rect">
          <a:avLst/>
        </a:prstGeom>
      </xdr:spPr>
    </xdr:pic>
    <xdr:clientData/>
  </xdr:twoCellAnchor>
  <xdr:twoCellAnchor editAs="oneCell">
    <xdr:from>
      <xdr:col>5</xdr:col>
      <xdr:colOff>655321</xdr:colOff>
      <xdr:row>21</xdr:row>
      <xdr:rowOff>7620</xdr:rowOff>
    </xdr:from>
    <xdr:to>
      <xdr:col>7</xdr:col>
      <xdr:colOff>1005841</xdr:colOff>
      <xdr:row>32</xdr:row>
      <xdr:rowOff>114300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071BA2D-9C04-47F5-B2CF-9AB670AD73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16781" y="4168140"/>
          <a:ext cx="2484120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8</xdr:row>
      <xdr:rowOff>167640</xdr:rowOff>
    </xdr:from>
    <xdr:to>
      <xdr:col>10</xdr:col>
      <xdr:colOff>533918</xdr:colOff>
      <xdr:row>20</xdr:row>
      <xdr:rowOff>76200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CC628EC-8527-415F-A241-D4FC977A53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406640" y="1752600"/>
          <a:ext cx="2141738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</xdr:colOff>
      <xdr:row>21</xdr:row>
      <xdr:rowOff>7620</xdr:rowOff>
    </xdr:from>
    <xdr:to>
      <xdr:col>10</xdr:col>
      <xdr:colOff>386080</xdr:colOff>
      <xdr:row>32</xdr:row>
      <xdr:rowOff>114300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8FC534F-AFBD-4BEA-98A4-02516E2925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429500" y="4168140"/>
          <a:ext cx="1971040" cy="22860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224118</xdr:colOff>
      <xdr:row>8</xdr:row>
      <xdr:rowOff>179294</xdr:rowOff>
    </xdr:from>
    <xdr:to>
      <xdr:col>16</xdr:col>
      <xdr:colOff>259559</xdr:colOff>
      <xdr:row>20</xdr:row>
      <xdr:rowOff>98611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7D0FAA9-7E3C-4759-BB07-D8EFEF13D1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852212" y="1757082"/>
          <a:ext cx="3083441" cy="2286000"/>
        </a:xfrm>
        <a:prstGeom prst="rect">
          <a:avLst/>
        </a:prstGeom>
      </xdr:spPr>
    </xdr:pic>
    <xdr:clientData/>
  </xdr:twoCellAnchor>
  <xdr:twoCellAnchor editAs="oneCell">
    <xdr:from>
      <xdr:col>11</xdr:col>
      <xdr:colOff>295835</xdr:colOff>
      <xdr:row>21</xdr:row>
      <xdr:rowOff>0</xdr:rowOff>
    </xdr:from>
    <xdr:to>
      <xdr:col>16</xdr:col>
      <xdr:colOff>85959</xdr:colOff>
      <xdr:row>32</xdr:row>
      <xdr:rowOff>116541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4B5BD9B-ECDC-481A-BD3E-D58EC0CB2C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923929" y="4141694"/>
          <a:ext cx="2838124" cy="2286000"/>
        </a:xfrm>
        <a:prstGeom prst="rect">
          <a:avLst/>
        </a:prstGeom>
      </xdr:spPr>
    </xdr:pic>
    <xdr:clientData/>
  </xdr:twoCellAnchor>
  <xdr:twoCellAnchor editAs="oneCell">
    <xdr:from>
      <xdr:col>17</xdr:col>
      <xdr:colOff>1</xdr:colOff>
      <xdr:row>8</xdr:row>
      <xdr:rowOff>179295</xdr:rowOff>
    </xdr:from>
    <xdr:to>
      <xdr:col>20</xdr:col>
      <xdr:colOff>457200</xdr:colOff>
      <xdr:row>20</xdr:row>
      <xdr:rowOff>98612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8E7E307-9A98-43F7-9D2B-F7893A681C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285695" y="1757083"/>
          <a:ext cx="2285999" cy="2286000"/>
        </a:xfrm>
        <a:prstGeom prst="rect">
          <a:avLst/>
        </a:prstGeom>
      </xdr:spPr>
    </xdr:pic>
    <xdr:clientData/>
  </xdr:twoCellAnchor>
  <xdr:twoCellAnchor editAs="oneCell">
    <xdr:from>
      <xdr:col>16</xdr:col>
      <xdr:colOff>385483</xdr:colOff>
      <xdr:row>21</xdr:row>
      <xdr:rowOff>53788</xdr:rowOff>
    </xdr:from>
    <xdr:to>
      <xdr:col>21</xdr:col>
      <xdr:colOff>237090</xdr:colOff>
      <xdr:row>32</xdr:row>
      <xdr:rowOff>170329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98ED72D-DDC9-4FCC-9E84-31F4D03D1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061577" y="4195482"/>
          <a:ext cx="2899607" cy="2286000"/>
        </a:xfrm>
        <a:prstGeom prst="rect">
          <a:avLst/>
        </a:prstGeom>
      </xdr:spPr>
    </xdr:pic>
    <xdr:clientData/>
  </xdr:twoCellAnchor>
  <xdr:twoCellAnchor editAs="oneCell">
    <xdr:from>
      <xdr:col>16</xdr:col>
      <xdr:colOff>439271</xdr:colOff>
      <xdr:row>33</xdr:row>
      <xdr:rowOff>80682</xdr:rowOff>
    </xdr:from>
    <xdr:to>
      <xdr:col>21</xdr:col>
      <xdr:colOff>209462</xdr:colOff>
      <xdr:row>44</xdr:row>
      <xdr:rowOff>197223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96A42DF-07C0-4D6E-BA79-C51790BE8F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115365" y="6589058"/>
          <a:ext cx="2818191" cy="2286000"/>
        </a:xfrm>
        <a:prstGeom prst="rect">
          <a:avLst/>
        </a:prstGeom>
      </xdr:spPr>
    </xdr:pic>
    <xdr:clientData/>
  </xdr:twoCellAnchor>
  <xdr:twoCellAnchor editAs="oneCell">
    <xdr:from>
      <xdr:col>22</xdr:col>
      <xdr:colOff>17930</xdr:colOff>
      <xdr:row>9</xdr:row>
      <xdr:rowOff>26894</xdr:rowOff>
    </xdr:from>
    <xdr:to>
      <xdr:col>26</xdr:col>
      <xdr:colOff>428745</xdr:colOff>
      <xdr:row>20</xdr:row>
      <xdr:rowOff>143435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BD85548-6DDE-405D-A1ED-6B77C5A79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351624" y="1801906"/>
          <a:ext cx="2849215" cy="2286000"/>
        </a:xfrm>
        <a:prstGeom prst="rect">
          <a:avLst/>
        </a:prstGeom>
      </xdr:spPr>
    </xdr:pic>
    <xdr:clientData/>
  </xdr:twoCellAnchor>
  <xdr:twoCellAnchor editAs="oneCell">
    <xdr:from>
      <xdr:col>22</xdr:col>
      <xdr:colOff>98611</xdr:colOff>
      <xdr:row>21</xdr:row>
      <xdr:rowOff>188259</xdr:rowOff>
    </xdr:from>
    <xdr:to>
      <xdr:col>26</xdr:col>
      <xdr:colOff>375624</xdr:colOff>
      <xdr:row>33</xdr:row>
      <xdr:rowOff>107577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65BF11B-07D2-4EBA-A35C-3AF9120F5D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432305" y="4329953"/>
          <a:ext cx="2715413" cy="2286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72615</xdr:colOff>
      <xdr:row>8</xdr:row>
      <xdr:rowOff>182880</xdr:rowOff>
    </xdr:from>
    <xdr:to>
      <xdr:col>3</xdr:col>
      <xdr:colOff>22438</xdr:colOff>
      <xdr:row>21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93ACDB-AAFF-4EC9-AB3C-E493483FFF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615" y="1760668"/>
          <a:ext cx="2298576" cy="2242073"/>
        </a:xfrm>
        <a:prstGeom prst="rect">
          <a:avLst/>
        </a:prstGeom>
      </xdr:spPr>
    </xdr:pic>
    <xdr:clientData/>
  </xdr:twoCellAnchor>
  <xdr:twoCellAnchor editAs="oneCell">
    <xdr:from>
      <xdr:col>0</xdr:col>
      <xdr:colOff>156435</xdr:colOff>
      <xdr:row>22</xdr:row>
      <xdr:rowOff>7620</xdr:rowOff>
    </xdr:from>
    <xdr:to>
      <xdr:col>2</xdr:col>
      <xdr:colOff>503369</xdr:colOff>
      <xdr:row>34</xdr:row>
      <xdr:rowOff>99060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B277363-6A35-4138-87BE-720E197B42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56435" y="4113455"/>
          <a:ext cx="2086087" cy="2242970"/>
        </a:xfrm>
        <a:prstGeom prst="rect">
          <a:avLst/>
        </a:prstGeom>
      </xdr:spPr>
    </xdr:pic>
    <xdr:clientData/>
  </xdr:twoCellAnchor>
  <xdr:twoCellAnchor editAs="oneCell">
    <xdr:from>
      <xdr:col>0</xdr:col>
      <xdr:colOff>110715</xdr:colOff>
      <xdr:row>35</xdr:row>
      <xdr:rowOff>22860</xdr:rowOff>
    </xdr:from>
    <xdr:to>
      <xdr:col>2</xdr:col>
      <xdr:colOff>568370</xdr:colOff>
      <xdr:row>47</xdr:row>
      <xdr:rowOff>114300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1AB2516-8391-4782-9E2A-5447AADFA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0715" y="6459519"/>
          <a:ext cx="2196808" cy="2242969"/>
        </a:xfrm>
        <a:prstGeom prst="rect">
          <a:avLst/>
        </a:prstGeom>
      </xdr:spPr>
    </xdr:pic>
    <xdr:clientData/>
  </xdr:twoCellAnchor>
  <xdr:twoCellAnchor editAs="oneCell">
    <xdr:from>
      <xdr:col>3</xdr:col>
      <xdr:colOff>445995</xdr:colOff>
      <xdr:row>9</xdr:row>
      <xdr:rowOff>0</xdr:rowOff>
    </xdr:from>
    <xdr:to>
      <xdr:col>6</xdr:col>
      <xdr:colOff>606570</xdr:colOff>
      <xdr:row>21</xdr:row>
      <xdr:rowOff>91440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4787B8C-EFFD-46D9-B5AB-C4442E350A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94748" y="1775012"/>
          <a:ext cx="2330034" cy="2242969"/>
        </a:xfrm>
        <a:prstGeom prst="rect">
          <a:avLst/>
        </a:prstGeom>
      </xdr:spPr>
    </xdr:pic>
    <xdr:clientData/>
  </xdr:twoCellAnchor>
  <xdr:twoCellAnchor editAs="oneCell">
    <xdr:from>
      <xdr:col>3</xdr:col>
      <xdr:colOff>727935</xdr:colOff>
      <xdr:row>22</xdr:row>
      <xdr:rowOff>38100</xdr:rowOff>
    </xdr:from>
    <xdr:to>
      <xdr:col>6</xdr:col>
      <xdr:colOff>333391</xdr:colOff>
      <xdr:row>34</xdr:row>
      <xdr:rowOff>129540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20E3B74-F6E0-4E80-B29A-DE6E0B6492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76688" y="4143935"/>
          <a:ext cx="1774915" cy="2242970"/>
        </a:xfrm>
        <a:prstGeom prst="rect">
          <a:avLst/>
        </a:prstGeom>
      </xdr:spPr>
    </xdr:pic>
    <xdr:clientData/>
  </xdr:twoCellAnchor>
  <xdr:twoCellAnchor editAs="oneCell">
    <xdr:from>
      <xdr:col>6</xdr:col>
      <xdr:colOff>1063215</xdr:colOff>
      <xdr:row>8</xdr:row>
      <xdr:rowOff>167640</xdr:rowOff>
    </xdr:from>
    <xdr:to>
      <xdr:col>8</xdr:col>
      <xdr:colOff>464942</xdr:colOff>
      <xdr:row>21</xdr:row>
      <xdr:rowOff>60960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EA12977-AF24-4293-9C7F-C936E14EB3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81427" y="1745428"/>
          <a:ext cx="2566268" cy="2242073"/>
        </a:xfrm>
        <a:prstGeom prst="rect">
          <a:avLst/>
        </a:prstGeom>
      </xdr:spPr>
    </xdr:pic>
    <xdr:clientData/>
  </xdr:twoCellAnchor>
  <xdr:twoCellAnchor editAs="oneCell">
    <xdr:from>
      <xdr:col>6</xdr:col>
      <xdr:colOff>1162275</xdr:colOff>
      <xdr:row>22</xdr:row>
      <xdr:rowOff>30480</xdr:rowOff>
    </xdr:from>
    <xdr:to>
      <xdr:col>8</xdr:col>
      <xdr:colOff>266268</xdr:colOff>
      <xdr:row>34</xdr:row>
      <xdr:rowOff>121920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F264CF5-22B1-45CB-AE6C-779B99230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680487" y="4136315"/>
          <a:ext cx="2268534" cy="2242970"/>
        </a:xfrm>
        <a:prstGeom prst="rect">
          <a:avLst/>
        </a:prstGeom>
      </xdr:spPr>
    </xdr:pic>
    <xdr:clientData/>
  </xdr:twoCellAnchor>
  <xdr:twoCellAnchor editAs="oneCell">
    <xdr:from>
      <xdr:col>9</xdr:col>
      <xdr:colOff>251460</xdr:colOff>
      <xdr:row>8</xdr:row>
      <xdr:rowOff>190500</xdr:rowOff>
    </xdr:from>
    <xdr:to>
      <xdr:col>12</xdr:col>
      <xdr:colOff>408588</xdr:colOff>
      <xdr:row>21</xdr:row>
      <xdr:rowOff>83820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417C96A-CADF-4924-A45F-5E983FDAB1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663940" y="1775460"/>
          <a:ext cx="2252628" cy="228600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22</xdr:row>
      <xdr:rowOff>106680</xdr:rowOff>
    </xdr:from>
    <xdr:to>
      <xdr:col>12</xdr:col>
      <xdr:colOff>484517</xdr:colOff>
      <xdr:row>35</xdr:row>
      <xdr:rowOff>15240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AF8A065-8EA4-4778-8E94-FB10001FC8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602980" y="4267200"/>
          <a:ext cx="2389517" cy="2286000"/>
        </a:xfrm>
        <a:prstGeom prst="rect">
          <a:avLst/>
        </a:prstGeom>
      </xdr:spPr>
    </xdr:pic>
    <xdr:clientData/>
  </xdr:twoCellAnchor>
  <xdr:twoCellAnchor editAs="oneCell">
    <xdr:from>
      <xdr:col>13</xdr:col>
      <xdr:colOff>304800</xdr:colOff>
      <xdr:row>9</xdr:row>
      <xdr:rowOff>15240</xdr:rowOff>
    </xdr:from>
    <xdr:to>
      <xdr:col>17</xdr:col>
      <xdr:colOff>419248</xdr:colOff>
      <xdr:row>21</xdr:row>
      <xdr:rowOff>106680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6F4AA2C-DF56-4D32-9F60-4373060CE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22380" y="1798320"/>
          <a:ext cx="2552848" cy="2286000"/>
        </a:xfrm>
        <a:prstGeom prst="rect">
          <a:avLst/>
        </a:prstGeom>
      </xdr:spPr>
    </xdr:pic>
    <xdr:clientData/>
  </xdr:twoCellAnchor>
  <xdr:twoCellAnchor editAs="oneCell">
    <xdr:from>
      <xdr:col>13</xdr:col>
      <xdr:colOff>434340</xdr:colOff>
      <xdr:row>22</xdr:row>
      <xdr:rowOff>99060</xdr:rowOff>
    </xdr:from>
    <xdr:to>
      <xdr:col>17</xdr:col>
      <xdr:colOff>363908</xdr:colOff>
      <xdr:row>35</xdr:row>
      <xdr:rowOff>7620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01DD718-7961-4753-B8D3-03E681A570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551920" y="4259580"/>
          <a:ext cx="2367968" cy="2286000"/>
        </a:xfrm>
        <a:prstGeom prst="rect">
          <a:avLst/>
        </a:prstGeom>
      </xdr:spPr>
    </xdr:pic>
    <xdr:clientData/>
  </xdr:twoCellAnchor>
  <xdr:twoCellAnchor editAs="oneCell">
    <xdr:from>
      <xdr:col>18</xdr:col>
      <xdr:colOff>167640</xdr:colOff>
      <xdr:row>9</xdr:row>
      <xdr:rowOff>15240</xdr:rowOff>
    </xdr:from>
    <xdr:to>
      <xdr:col>21</xdr:col>
      <xdr:colOff>276266</xdr:colOff>
      <xdr:row>21</xdr:row>
      <xdr:rowOff>106680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0DD5F78-FE0C-4A03-B702-D266456B9A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333220" y="1798320"/>
          <a:ext cx="1937426" cy="2286000"/>
        </a:xfrm>
        <a:prstGeom prst="rect">
          <a:avLst/>
        </a:prstGeom>
      </xdr:spPr>
    </xdr:pic>
    <xdr:clientData/>
  </xdr:twoCellAnchor>
  <xdr:twoCellAnchor editAs="oneCell">
    <xdr:from>
      <xdr:col>18</xdr:col>
      <xdr:colOff>83820</xdr:colOff>
      <xdr:row>22</xdr:row>
      <xdr:rowOff>60960</xdr:rowOff>
    </xdr:from>
    <xdr:to>
      <xdr:col>22</xdr:col>
      <xdr:colOff>171387</xdr:colOff>
      <xdr:row>34</xdr:row>
      <xdr:rowOff>152400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6136254-872A-4DCC-8254-E74FE167A3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249400" y="4221480"/>
          <a:ext cx="2525967" cy="2286000"/>
        </a:xfrm>
        <a:prstGeom prst="rect">
          <a:avLst/>
        </a:prstGeom>
      </xdr:spPr>
    </xdr:pic>
    <xdr:clientData/>
  </xdr:twoCellAnchor>
  <xdr:twoCellAnchor editAs="oneCell">
    <xdr:from>
      <xdr:col>23</xdr:col>
      <xdr:colOff>91440</xdr:colOff>
      <xdr:row>9</xdr:row>
      <xdr:rowOff>30480</xdr:rowOff>
    </xdr:from>
    <xdr:to>
      <xdr:col>26</xdr:col>
      <xdr:colOff>124624</xdr:colOff>
      <xdr:row>21</xdr:row>
      <xdr:rowOff>121920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BF7CF37-4AD8-426F-832B-A1DC1AE971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305020" y="1813560"/>
          <a:ext cx="1861984" cy="2286000"/>
        </a:xfrm>
        <a:prstGeom prst="rect">
          <a:avLst/>
        </a:prstGeom>
      </xdr:spPr>
    </xdr:pic>
    <xdr:clientData/>
  </xdr:twoCellAnchor>
  <xdr:twoCellAnchor editAs="oneCell">
    <xdr:from>
      <xdr:col>22</xdr:col>
      <xdr:colOff>579120</xdr:colOff>
      <xdr:row>22</xdr:row>
      <xdr:rowOff>137160</xdr:rowOff>
    </xdr:from>
    <xdr:to>
      <xdr:col>26</xdr:col>
      <xdr:colOff>354962</xdr:colOff>
      <xdr:row>35</xdr:row>
      <xdr:rowOff>45720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723B5D0-5ABE-4BCE-AA3F-EDAF8A22B6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183100" y="4297680"/>
          <a:ext cx="2214242" cy="228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4CC5-70E6-4C7D-A349-52606B279577}">
  <dimension ref="A1:K101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6" sqref="G16"/>
    </sheetView>
  </sheetViews>
  <sheetFormatPr defaultRowHeight="15.6" x14ac:dyDescent="0.3"/>
  <cols>
    <col min="1" max="1" width="15.44140625" style="1" bestFit="1" customWidth="1"/>
    <col min="2" max="2" width="24.77734375" style="1" customWidth="1"/>
    <col min="3" max="3" width="6.44140625" style="1" bestFit="1" customWidth="1"/>
    <col min="4" max="4" width="12.5546875" style="2" bestFit="1" customWidth="1"/>
    <col min="5" max="6" width="10.21875" style="1" bestFit="1" customWidth="1"/>
    <col min="7" max="7" width="22" style="1" bestFit="1" customWidth="1"/>
    <col min="8" max="8" width="29.6640625" style="1" bestFit="1" customWidth="1"/>
    <col min="9" max="9" width="10.6640625" style="1" bestFit="1" customWidth="1"/>
    <col min="10" max="10" width="12.88671875" style="1" bestFit="1" customWidth="1"/>
    <col min="11" max="11" width="60.33203125" style="1" bestFit="1" customWidth="1"/>
    <col min="12" max="16384" width="8.88671875" style="1"/>
  </cols>
  <sheetData>
    <row r="1" spans="1:1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15</v>
      </c>
      <c r="G1" s="1" t="s">
        <v>13</v>
      </c>
      <c r="H1" s="1" t="s">
        <v>5</v>
      </c>
      <c r="I1" s="1" t="s">
        <v>6</v>
      </c>
      <c r="J1" s="1" t="s">
        <v>33</v>
      </c>
      <c r="K1" s="1" t="s">
        <v>7</v>
      </c>
    </row>
    <row r="2" spans="1:11" x14ac:dyDescent="0.3">
      <c r="A2" s="1">
        <v>72</v>
      </c>
      <c r="B2" s="1" t="s">
        <v>45</v>
      </c>
      <c r="C2" s="1">
        <f>1430+33</f>
        <v>1463</v>
      </c>
      <c r="D2" s="2">
        <v>4.5999999999999996</v>
      </c>
      <c r="E2" s="1" t="s">
        <v>18</v>
      </c>
      <c r="F2" s="1" t="s">
        <v>22</v>
      </c>
      <c r="G2" s="1" t="s">
        <v>25</v>
      </c>
      <c r="H2" s="1" t="s">
        <v>37</v>
      </c>
      <c r="I2" s="1" t="s">
        <v>9</v>
      </c>
      <c r="J2" s="1" t="s">
        <v>27</v>
      </c>
    </row>
    <row r="3" spans="1:11" x14ac:dyDescent="0.3">
      <c r="A3" s="1">
        <v>1</v>
      </c>
      <c r="B3" s="1" t="s">
        <v>8</v>
      </c>
      <c r="C3" s="1">
        <f t="shared" ref="C3:C8" si="0">(1407+1420)/2 +33</f>
        <v>1446.5</v>
      </c>
      <c r="D3" s="2">
        <v>10</v>
      </c>
      <c r="E3" s="1" t="s">
        <v>18</v>
      </c>
      <c r="F3" s="1" t="s">
        <v>16</v>
      </c>
      <c r="G3" s="1" t="s">
        <v>14</v>
      </c>
      <c r="H3" s="1" t="s">
        <v>37</v>
      </c>
      <c r="I3" s="1" t="s">
        <v>10</v>
      </c>
      <c r="J3" s="1" t="s">
        <v>10</v>
      </c>
      <c r="K3" s="1" t="s">
        <v>11</v>
      </c>
    </row>
    <row r="4" spans="1:11" x14ac:dyDescent="0.3">
      <c r="A4" s="1">
        <v>2</v>
      </c>
      <c r="B4" s="1" t="s">
        <v>12</v>
      </c>
      <c r="C4" s="1">
        <f t="shared" si="0"/>
        <v>1446.5</v>
      </c>
      <c r="D4" s="2">
        <v>8</v>
      </c>
      <c r="E4" s="1" t="s">
        <v>18</v>
      </c>
      <c r="F4" s="1" t="s">
        <v>17</v>
      </c>
      <c r="G4" s="1" t="s">
        <v>19</v>
      </c>
      <c r="H4" s="1" t="s">
        <v>37</v>
      </c>
      <c r="I4" s="1" t="s">
        <v>10</v>
      </c>
      <c r="J4" s="1" t="s">
        <v>20</v>
      </c>
    </row>
    <row r="5" spans="1:11" x14ac:dyDescent="0.3">
      <c r="A5" s="1">
        <v>3</v>
      </c>
      <c r="B5" s="1" t="s">
        <v>21</v>
      </c>
      <c r="C5" s="1">
        <f t="shared" si="0"/>
        <v>1446.5</v>
      </c>
      <c r="D5" s="2">
        <v>4</v>
      </c>
      <c r="E5" s="1" t="s">
        <v>18</v>
      </c>
      <c r="F5" s="1" t="s">
        <v>22</v>
      </c>
      <c r="G5" s="1" t="s">
        <v>25</v>
      </c>
      <c r="H5" s="1" t="s">
        <v>23</v>
      </c>
      <c r="I5" s="1" t="s">
        <v>10</v>
      </c>
      <c r="J5" s="1" t="s">
        <v>10</v>
      </c>
    </row>
    <row r="6" spans="1:11" x14ac:dyDescent="0.3">
      <c r="A6" s="1">
        <v>4</v>
      </c>
      <c r="B6" s="1" t="s">
        <v>24</v>
      </c>
      <c r="C6" s="1">
        <f t="shared" si="0"/>
        <v>1446.5</v>
      </c>
      <c r="D6" s="2">
        <v>4.5</v>
      </c>
      <c r="E6" s="1" t="s">
        <v>18</v>
      </c>
      <c r="F6" s="1" t="s">
        <v>16</v>
      </c>
      <c r="G6" s="1" t="s">
        <v>25</v>
      </c>
      <c r="H6" s="1" t="s">
        <v>26</v>
      </c>
      <c r="I6" s="1" t="s">
        <v>9</v>
      </c>
      <c r="J6" s="1" t="s">
        <v>27</v>
      </c>
      <c r="K6" s="1" t="s">
        <v>28</v>
      </c>
    </row>
    <row r="7" spans="1:11" x14ac:dyDescent="0.3">
      <c r="A7" s="1">
        <v>5</v>
      </c>
      <c r="B7" s="1" t="s">
        <v>29</v>
      </c>
      <c r="C7" s="1">
        <f t="shared" si="0"/>
        <v>1446.5</v>
      </c>
      <c r="D7" s="2">
        <v>2.1</v>
      </c>
      <c r="E7" s="1" t="s">
        <v>18</v>
      </c>
      <c r="F7" s="1" t="s">
        <v>22</v>
      </c>
      <c r="G7" s="1" t="s">
        <v>31</v>
      </c>
      <c r="H7" s="1" t="s">
        <v>32</v>
      </c>
      <c r="I7" s="1" t="s">
        <v>10</v>
      </c>
      <c r="J7" s="1" t="s">
        <v>10</v>
      </c>
    </row>
    <row r="8" spans="1:11" x14ac:dyDescent="0.3">
      <c r="A8" s="1">
        <v>6</v>
      </c>
      <c r="B8" s="1" t="s">
        <v>30</v>
      </c>
      <c r="C8" s="1">
        <f t="shared" si="0"/>
        <v>1446.5</v>
      </c>
      <c r="D8" s="2">
        <v>2.2999999999999998</v>
      </c>
      <c r="E8" s="1" t="s">
        <v>18</v>
      </c>
      <c r="F8" s="1" t="s">
        <v>22</v>
      </c>
      <c r="G8" s="1" t="s">
        <v>19</v>
      </c>
      <c r="H8" s="1" t="s">
        <v>37</v>
      </c>
      <c r="I8" s="1" t="s">
        <v>10</v>
      </c>
      <c r="J8" s="1" t="s">
        <v>27</v>
      </c>
    </row>
    <row r="9" spans="1:11" x14ac:dyDescent="0.3">
      <c r="A9" s="1">
        <v>7</v>
      </c>
      <c r="B9" s="1" t="s">
        <v>30</v>
      </c>
      <c r="C9" s="1">
        <f t="shared" ref="C9:C22" si="1">(1407+1420)/2 +33</f>
        <v>1446.5</v>
      </c>
      <c r="D9" s="2">
        <v>1.6</v>
      </c>
      <c r="E9" s="1" t="s">
        <v>18</v>
      </c>
      <c r="F9" s="1" t="s">
        <v>22</v>
      </c>
      <c r="G9" s="1" t="s">
        <v>19</v>
      </c>
      <c r="H9" s="1" t="s">
        <v>34</v>
      </c>
      <c r="I9" s="1" t="s">
        <v>10</v>
      </c>
      <c r="J9" s="1" t="s">
        <v>27</v>
      </c>
    </row>
    <row r="10" spans="1:11" x14ac:dyDescent="0.3">
      <c r="A10" s="1">
        <v>8</v>
      </c>
      <c r="B10" s="1" t="s">
        <v>30</v>
      </c>
      <c r="C10" s="1">
        <f t="shared" si="1"/>
        <v>1446.5</v>
      </c>
      <c r="D10" s="2">
        <v>2.6</v>
      </c>
      <c r="E10" s="1" t="s">
        <v>18</v>
      </c>
      <c r="F10" s="1" t="s">
        <v>22</v>
      </c>
      <c r="G10" s="1" t="s">
        <v>31</v>
      </c>
      <c r="H10" s="1" t="s">
        <v>35</v>
      </c>
      <c r="I10" s="1" t="s">
        <v>10</v>
      </c>
      <c r="J10" s="1" t="s">
        <v>27</v>
      </c>
    </row>
    <row r="11" spans="1:11" x14ac:dyDescent="0.3">
      <c r="A11" s="1">
        <v>9</v>
      </c>
      <c r="B11" s="1" t="s">
        <v>30</v>
      </c>
      <c r="C11" s="1">
        <f t="shared" si="1"/>
        <v>1446.5</v>
      </c>
      <c r="D11" s="2">
        <v>1.7</v>
      </c>
      <c r="E11" s="1" t="s">
        <v>18</v>
      </c>
      <c r="F11" s="1" t="s">
        <v>17</v>
      </c>
      <c r="G11" s="1" t="s">
        <v>14</v>
      </c>
      <c r="H11" s="1" t="s">
        <v>36</v>
      </c>
      <c r="I11" s="1" t="s">
        <v>9</v>
      </c>
      <c r="J11" s="1" t="s">
        <v>10</v>
      </c>
    </row>
    <row r="12" spans="1:11" x14ac:dyDescent="0.3">
      <c r="A12" s="1">
        <f>A11+1</f>
        <v>10</v>
      </c>
      <c r="B12" s="1" t="s">
        <v>30</v>
      </c>
      <c r="C12" s="1">
        <f t="shared" si="1"/>
        <v>1446.5</v>
      </c>
      <c r="D12" s="2">
        <v>2</v>
      </c>
      <c r="E12" s="1" t="s">
        <v>18</v>
      </c>
      <c r="F12" s="1" t="s">
        <v>22</v>
      </c>
      <c r="G12" s="1" t="s">
        <v>19</v>
      </c>
      <c r="H12" s="1" t="s">
        <v>35</v>
      </c>
      <c r="I12" s="1" t="s">
        <v>10</v>
      </c>
      <c r="J12" s="1" t="s">
        <v>10</v>
      </c>
    </row>
    <row r="13" spans="1:11" x14ac:dyDescent="0.3">
      <c r="A13" s="1">
        <f t="shared" ref="A13:A21" si="2">A12+1</f>
        <v>11</v>
      </c>
      <c r="B13" s="1" t="s">
        <v>30</v>
      </c>
      <c r="C13" s="1">
        <f t="shared" si="1"/>
        <v>1446.5</v>
      </c>
      <c r="D13" s="2">
        <v>1.1000000000000001</v>
      </c>
      <c r="E13" s="1" t="s">
        <v>18</v>
      </c>
      <c r="F13" s="1" t="s">
        <v>22</v>
      </c>
      <c r="G13" s="1" t="s">
        <v>25</v>
      </c>
      <c r="H13" s="1" t="s">
        <v>37</v>
      </c>
      <c r="I13" s="1" t="s">
        <v>10</v>
      </c>
      <c r="J13" s="1" t="s">
        <v>10</v>
      </c>
    </row>
    <row r="14" spans="1:11" x14ac:dyDescent="0.3">
      <c r="A14" s="1">
        <f t="shared" si="2"/>
        <v>12</v>
      </c>
      <c r="B14" s="1" t="s">
        <v>30</v>
      </c>
      <c r="C14" s="1">
        <f t="shared" si="1"/>
        <v>1446.5</v>
      </c>
      <c r="D14" s="2">
        <v>0.9</v>
      </c>
      <c r="E14" s="1" t="s">
        <v>18</v>
      </c>
      <c r="F14" s="1" t="s">
        <v>22</v>
      </c>
      <c r="G14" s="1" t="s">
        <v>25</v>
      </c>
      <c r="H14" s="1" t="s">
        <v>37</v>
      </c>
      <c r="I14" s="1" t="s">
        <v>10</v>
      </c>
      <c r="J14" s="1" t="s">
        <v>10</v>
      </c>
    </row>
    <row r="15" spans="1:11" x14ac:dyDescent="0.3">
      <c r="A15" s="1">
        <f t="shared" si="2"/>
        <v>13</v>
      </c>
      <c r="B15" s="1" t="s">
        <v>30</v>
      </c>
      <c r="C15" s="1">
        <f t="shared" si="1"/>
        <v>1446.5</v>
      </c>
      <c r="D15" s="2">
        <v>1.9</v>
      </c>
      <c r="E15" s="1" t="s">
        <v>38</v>
      </c>
      <c r="F15" s="1" t="s">
        <v>22</v>
      </c>
      <c r="G15" s="1" t="s">
        <v>25</v>
      </c>
      <c r="H15" s="1" t="s">
        <v>10</v>
      </c>
      <c r="I15" s="1" t="s">
        <v>10</v>
      </c>
      <c r="J15" s="1" t="s">
        <v>10</v>
      </c>
    </row>
    <row r="16" spans="1:11" x14ac:dyDescent="0.3">
      <c r="A16" s="1">
        <f t="shared" si="2"/>
        <v>14</v>
      </c>
      <c r="B16" s="1" t="s">
        <v>30</v>
      </c>
      <c r="C16" s="1">
        <f t="shared" si="1"/>
        <v>1446.5</v>
      </c>
      <c r="D16" s="2">
        <v>1</v>
      </c>
      <c r="E16" s="1" t="s">
        <v>18</v>
      </c>
      <c r="F16" s="1" t="s">
        <v>22</v>
      </c>
      <c r="G16" s="1" t="s">
        <v>19</v>
      </c>
      <c r="H16" s="1" t="s">
        <v>35</v>
      </c>
      <c r="I16" s="1" t="s">
        <v>10</v>
      </c>
      <c r="J16" s="1" t="s">
        <v>27</v>
      </c>
      <c r="K16" s="1" t="s">
        <v>39</v>
      </c>
    </row>
    <row r="17" spans="1:11" x14ac:dyDescent="0.3">
      <c r="A17" s="1">
        <f t="shared" si="2"/>
        <v>15</v>
      </c>
      <c r="B17" s="1" t="s">
        <v>30</v>
      </c>
      <c r="C17" s="1">
        <f t="shared" si="1"/>
        <v>1446.5</v>
      </c>
      <c r="D17" s="2">
        <v>0.7</v>
      </c>
      <c r="E17" s="1" t="s">
        <v>18</v>
      </c>
      <c r="F17" s="1" t="s">
        <v>22</v>
      </c>
      <c r="G17" s="1" t="s">
        <v>25</v>
      </c>
      <c r="H17" s="1" t="s">
        <v>40</v>
      </c>
      <c r="I17" s="1" t="s">
        <v>10</v>
      </c>
      <c r="J17" s="1" t="s">
        <v>10</v>
      </c>
      <c r="K17" s="1" t="s">
        <v>41</v>
      </c>
    </row>
    <row r="18" spans="1:11" x14ac:dyDescent="0.3">
      <c r="A18" s="1">
        <f t="shared" si="2"/>
        <v>16</v>
      </c>
      <c r="B18" s="1" t="s">
        <v>30</v>
      </c>
      <c r="C18" s="1">
        <f t="shared" si="1"/>
        <v>1446.5</v>
      </c>
      <c r="D18" s="2">
        <v>1.1000000000000001</v>
      </c>
      <c r="E18" s="1" t="s">
        <v>18</v>
      </c>
      <c r="F18" s="1" t="s">
        <v>17</v>
      </c>
      <c r="G18" s="1" t="s">
        <v>25</v>
      </c>
      <c r="H18" s="1" t="s">
        <v>43</v>
      </c>
      <c r="I18" s="1" t="s">
        <v>10</v>
      </c>
      <c r="J18" s="1" t="s">
        <v>10</v>
      </c>
      <c r="K18" s="1" t="s">
        <v>42</v>
      </c>
    </row>
    <row r="19" spans="1:11" x14ac:dyDescent="0.3">
      <c r="A19" s="1">
        <f t="shared" si="2"/>
        <v>17</v>
      </c>
      <c r="B19" s="1" t="s">
        <v>30</v>
      </c>
      <c r="C19" s="1">
        <f t="shared" si="1"/>
        <v>1446.5</v>
      </c>
      <c r="D19" s="2">
        <v>1.2</v>
      </c>
      <c r="E19" s="1" t="s">
        <v>38</v>
      </c>
      <c r="F19" s="1" t="s">
        <v>17</v>
      </c>
      <c r="G19" s="1" t="s">
        <v>25</v>
      </c>
      <c r="H19" s="1" t="s">
        <v>10</v>
      </c>
      <c r="I19" s="1" t="s">
        <v>10</v>
      </c>
      <c r="J19" s="1" t="s">
        <v>10</v>
      </c>
    </row>
    <row r="20" spans="1:11" x14ac:dyDescent="0.3">
      <c r="A20" s="1">
        <f t="shared" si="2"/>
        <v>18</v>
      </c>
      <c r="B20" s="1" t="s">
        <v>30</v>
      </c>
      <c r="C20" s="1">
        <f t="shared" si="1"/>
        <v>1446.5</v>
      </c>
      <c r="D20" s="2">
        <v>1.4</v>
      </c>
      <c r="E20" s="1" t="s">
        <v>18</v>
      </c>
      <c r="F20" s="1" t="s">
        <v>22</v>
      </c>
      <c r="G20" s="1" t="s">
        <v>19</v>
      </c>
      <c r="H20" s="1" t="s">
        <v>10</v>
      </c>
      <c r="I20" s="1" t="s">
        <v>10</v>
      </c>
      <c r="J20" s="1" t="s">
        <v>10</v>
      </c>
      <c r="K20" s="1" t="s">
        <v>44</v>
      </c>
    </row>
    <row r="21" spans="1:11" x14ac:dyDescent="0.3">
      <c r="A21" s="1">
        <f t="shared" si="2"/>
        <v>19</v>
      </c>
      <c r="B21" s="1" t="s">
        <v>30</v>
      </c>
      <c r="C21" s="1">
        <f t="shared" si="1"/>
        <v>1446.5</v>
      </c>
      <c r="D21" s="2">
        <v>1.3</v>
      </c>
      <c r="E21" s="1" t="s">
        <v>18</v>
      </c>
      <c r="F21" s="1" t="s">
        <v>22</v>
      </c>
      <c r="G21" s="1" t="s">
        <v>19</v>
      </c>
      <c r="H21" s="1" t="s">
        <v>43</v>
      </c>
      <c r="I21" s="1" t="s">
        <v>10</v>
      </c>
      <c r="J21" s="1" t="s">
        <v>10</v>
      </c>
      <c r="K21" s="1" t="s">
        <v>42</v>
      </c>
    </row>
    <row r="22" spans="1:11" x14ac:dyDescent="0.3">
      <c r="A22" s="1">
        <f>A21+1</f>
        <v>20</v>
      </c>
      <c r="B22" s="1" t="s">
        <v>30</v>
      </c>
      <c r="C22" s="1">
        <f t="shared" si="1"/>
        <v>1446.5</v>
      </c>
      <c r="D22" s="2">
        <v>1.5</v>
      </c>
      <c r="E22" s="1" t="s">
        <v>18</v>
      </c>
      <c r="F22" s="1" t="s">
        <v>22</v>
      </c>
      <c r="G22" s="1" t="s">
        <v>19</v>
      </c>
      <c r="H22" s="1" t="s">
        <v>37</v>
      </c>
      <c r="I22" s="1" t="s">
        <v>9</v>
      </c>
      <c r="J22" s="1" t="s">
        <v>27</v>
      </c>
      <c r="K22" s="1" t="s">
        <v>39</v>
      </c>
    </row>
    <row r="23" spans="1:11" x14ac:dyDescent="0.3">
      <c r="A23" s="1">
        <v>73</v>
      </c>
      <c r="B23" s="1" t="s">
        <v>46</v>
      </c>
      <c r="C23" s="1">
        <f>1402+32</f>
        <v>1434</v>
      </c>
      <c r="D23" s="2">
        <v>8</v>
      </c>
      <c r="E23" s="1" t="s">
        <v>18</v>
      </c>
      <c r="F23" s="1" t="s">
        <v>16</v>
      </c>
      <c r="G23" s="1" t="s">
        <v>19</v>
      </c>
      <c r="H23" s="1" t="s">
        <v>10</v>
      </c>
      <c r="I23" s="1" t="s">
        <v>10</v>
      </c>
      <c r="J23" s="1" t="s">
        <v>10</v>
      </c>
      <c r="K23" s="1" t="s">
        <v>47</v>
      </c>
    </row>
    <row r="24" spans="1:11" x14ac:dyDescent="0.3">
      <c r="A24" s="1">
        <v>21</v>
      </c>
      <c r="B24" s="1" t="s">
        <v>48</v>
      </c>
      <c r="C24" s="1">
        <f>(1378+1383)/2 + 33</f>
        <v>1413.5</v>
      </c>
      <c r="D24" s="2">
        <v>2.2000000000000002</v>
      </c>
      <c r="E24" s="1" t="s">
        <v>18</v>
      </c>
      <c r="F24" s="1" t="s">
        <v>16</v>
      </c>
      <c r="G24" s="1" t="s">
        <v>25</v>
      </c>
      <c r="H24" s="1" t="s">
        <v>52</v>
      </c>
      <c r="I24" s="1" t="s">
        <v>9</v>
      </c>
      <c r="J24" s="1" t="s">
        <v>27</v>
      </c>
    </row>
    <row r="25" spans="1:11" x14ac:dyDescent="0.3">
      <c r="A25" s="1">
        <v>22</v>
      </c>
      <c r="B25" s="1" t="s">
        <v>48</v>
      </c>
      <c r="C25" s="1">
        <f t="shared" ref="C25:C26" si="3">(1378+1383)/2 + 33</f>
        <v>1413.5</v>
      </c>
      <c r="D25" s="2">
        <v>1.2</v>
      </c>
      <c r="E25" s="1" t="s">
        <v>18</v>
      </c>
      <c r="F25" s="1" t="s">
        <v>17</v>
      </c>
      <c r="G25" s="1" t="s">
        <v>25</v>
      </c>
      <c r="H25" s="1" t="s">
        <v>37</v>
      </c>
      <c r="I25" s="1" t="s">
        <v>10</v>
      </c>
      <c r="J25" s="1" t="s">
        <v>27</v>
      </c>
    </row>
    <row r="26" spans="1:11" x14ac:dyDescent="0.3">
      <c r="A26" s="1">
        <v>23</v>
      </c>
      <c r="B26" s="1" t="s">
        <v>48</v>
      </c>
      <c r="C26" s="1">
        <f t="shared" si="3"/>
        <v>1413.5</v>
      </c>
      <c r="D26" s="2">
        <v>1.3</v>
      </c>
      <c r="E26" s="1" t="s">
        <v>18</v>
      </c>
      <c r="F26" s="1" t="s">
        <v>16</v>
      </c>
      <c r="G26" s="1" t="s">
        <v>19</v>
      </c>
      <c r="H26" s="1" t="s">
        <v>52</v>
      </c>
      <c r="I26" s="1" t="s">
        <v>10</v>
      </c>
      <c r="J26" s="1" t="s">
        <v>10</v>
      </c>
    </row>
    <row r="27" spans="1:11" x14ac:dyDescent="0.3">
      <c r="A27" s="1">
        <v>75</v>
      </c>
      <c r="B27" s="1" t="s">
        <v>50</v>
      </c>
      <c r="C27" s="1">
        <f>(1170+1175)/2+33</f>
        <v>1205.5</v>
      </c>
      <c r="D27" s="2">
        <v>9.4</v>
      </c>
      <c r="E27" s="1" t="s">
        <v>18</v>
      </c>
      <c r="F27" s="1" t="s">
        <v>49</v>
      </c>
      <c r="G27" s="1" t="s">
        <v>49</v>
      </c>
      <c r="H27" s="1" t="s">
        <v>53</v>
      </c>
      <c r="I27" s="1" t="s">
        <v>10</v>
      </c>
      <c r="J27" s="1" t="s">
        <v>10</v>
      </c>
      <c r="K27" s="1" t="s">
        <v>11</v>
      </c>
    </row>
    <row r="28" spans="1:11" x14ac:dyDescent="0.3">
      <c r="A28" s="1">
        <v>24</v>
      </c>
      <c r="B28" s="1" t="s">
        <v>51</v>
      </c>
      <c r="C28" s="1">
        <f>(1154+1161)/2+33</f>
        <v>1190.5</v>
      </c>
      <c r="D28" s="2">
        <v>2.1</v>
      </c>
      <c r="E28" s="1" t="s">
        <v>18</v>
      </c>
      <c r="F28" s="1" t="s">
        <v>22</v>
      </c>
      <c r="G28" s="1" t="s">
        <v>31</v>
      </c>
      <c r="H28" s="1" t="s">
        <v>37</v>
      </c>
      <c r="I28" s="1" t="s">
        <v>10</v>
      </c>
      <c r="J28" s="1" t="s">
        <v>10</v>
      </c>
    </row>
    <row r="29" spans="1:11" x14ac:dyDescent="0.3">
      <c r="A29" s="1">
        <f>A28+1</f>
        <v>25</v>
      </c>
      <c r="B29" s="1" t="s">
        <v>51</v>
      </c>
      <c r="C29" s="1">
        <f t="shared" ref="C29:C39" si="4">(1154+1161)/2+33</f>
        <v>1190.5</v>
      </c>
      <c r="D29" s="2">
        <v>2.4</v>
      </c>
      <c r="E29" s="1" t="s">
        <v>18</v>
      </c>
      <c r="F29" s="1" t="s">
        <v>16</v>
      </c>
      <c r="G29" s="1" t="s">
        <v>19</v>
      </c>
      <c r="H29" s="1" t="s">
        <v>35</v>
      </c>
      <c r="I29" s="1" t="s">
        <v>10</v>
      </c>
      <c r="J29" s="1" t="s">
        <v>27</v>
      </c>
      <c r="K29" s="1" t="s">
        <v>54</v>
      </c>
    </row>
    <row r="30" spans="1:11" x14ac:dyDescent="0.3">
      <c r="A30" s="1">
        <f t="shared" ref="A30:A39" si="5">A29+1</f>
        <v>26</v>
      </c>
      <c r="B30" s="1" t="s">
        <v>51</v>
      </c>
      <c r="C30" s="1">
        <f t="shared" si="4"/>
        <v>1190.5</v>
      </c>
      <c r="D30" s="2">
        <v>1.9</v>
      </c>
      <c r="E30" s="1" t="s">
        <v>38</v>
      </c>
      <c r="F30" s="1" t="s">
        <v>22</v>
      </c>
      <c r="G30" s="1" t="s">
        <v>25</v>
      </c>
      <c r="H30" s="1" t="s">
        <v>10</v>
      </c>
      <c r="I30" s="1" t="s">
        <v>10</v>
      </c>
      <c r="J30" s="1" t="s">
        <v>10</v>
      </c>
    </row>
    <row r="31" spans="1:11" x14ac:dyDescent="0.3">
      <c r="A31" s="1">
        <f t="shared" si="5"/>
        <v>27</v>
      </c>
      <c r="B31" s="1" t="s">
        <v>51</v>
      </c>
      <c r="C31" s="1">
        <f t="shared" si="4"/>
        <v>1190.5</v>
      </c>
      <c r="D31" s="2">
        <v>1.3</v>
      </c>
      <c r="E31" s="1" t="s">
        <v>18</v>
      </c>
      <c r="F31" s="1" t="s">
        <v>17</v>
      </c>
      <c r="G31" s="1" t="s">
        <v>19</v>
      </c>
      <c r="H31" s="1" t="s">
        <v>37</v>
      </c>
      <c r="I31" s="1" t="s">
        <v>10</v>
      </c>
      <c r="J31" s="1" t="s">
        <v>10</v>
      </c>
    </row>
    <row r="32" spans="1:11" x14ac:dyDescent="0.3">
      <c r="A32" s="1">
        <f t="shared" si="5"/>
        <v>28</v>
      </c>
      <c r="B32" s="1" t="s">
        <v>51</v>
      </c>
      <c r="C32" s="1">
        <f t="shared" si="4"/>
        <v>1190.5</v>
      </c>
      <c r="D32" s="2">
        <v>1.2</v>
      </c>
      <c r="E32" s="1" t="s">
        <v>18</v>
      </c>
      <c r="F32" s="1" t="s">
        <v>17</v>
      </c>
      <c r="G32" s="1" t="s">
        <v>19</v>
      </c>
      <c r="H32" s="1" t="s">
        <v>10</v>
      </c>
      <c r="I32" s="1" t="s">
        <v>10</v>
      </c>
      <c r="J32" s="1" t="s">
        <v>10</v>
      </c>
    </row>
    <row r="33" spans="1:11" x14ac:dyDescent="0.3">
      <c r="A33" s="1">
        <f t="shared" si="5"/>
        <v>29</v>
      </c>
      <c r="B33" s="1" t="s">
        <v>51</v>
      </c>
      <c r="C33" s="1">
        <f t="shared" si="4"/>
        <v>1190.5</v>
      </c>
      <c r="D33" s="2">
        <v>1.5</v>
      </c>
      <c r="E33" s="1" t="s">
        <v>18</v>
      </c>
      <c r="F33" s="1" t="s">
        <v>17</v>
      </c>
      <c r="G33" s="1" t="s">
        <v>19</v>
      </c>
      <c r="H33" s="1" t="s">
        <v>55</v>
      </c>
      <c r="I33" s="1" t="s">
        <v>10</v>
      </c>
      <c r="J33" s="1" t="s">
        <v>10</v>
      </c>
    </row>
    <row r="34" spans="1:11" x14ac:dyDescent="0.3">
      <c r="A34" s="1">
        <f t="shared" si="5"/>
        <v>30</v>
      </c>
      <c r="B34" s="1" t="s">
        <v>51</v>
      </c>
      <c r="C34" s="1">
        <f t="shared" si="4"/>
        <v>1190.5</v>
      </c>
      <c r="D34" s="2">
        <v>1.3</v>
      </c>
      <c r="E34" s="1" t="s">
        <v>18</v>
      </c>
      <c r="F34" s="1" t="s">
        <v>22</v>
      </c>
      <c r="G34" s="1" t="s">
        <v>31</v>
      </c>
      <c r="H34" s="1" t="s">
        <v>10</v>
      </c>
      <c r="I34" s="1" t="s">
        <v>10</v>
      </c>
      <c r="J34" s="1" t="s">
        <v>10</v>
      </c>
      <c r="K34" s="1" t="s">
        <v>42</v>
      </c>
    </row>
    <row r="35" spans="1:11" x14ac:dyDescent="0.3">
      <c r="A35" s="1">
        <f t="shared" si="5"/>
        <v>31</v>
      </c>
      <c r="B35" s="1" t="s">
        <v>51</v>
      </c>
      <c r="C35" s="1">
        <f t="shared" si="4"/>
        <v>1190.5</v>
      </c>
      <c r="D35" s="2">
        <v>1.4</v>
      </c>
      <c r="E35" s="1" t="s">
        <v>18</v>
      </c>
      <c r="F35" s="1" t="s">
        <v>16</v>
      </c>
      <c r="G35" s="1" t="s">
        <v>19</v>
      </c>
      <c r="H35" s="1" t="s">
        <v>37</v>
      </c>
      <c r="I35" s="1" t="s">
        <v>10</v>
      </c>
      <c r="J35" s="1" t="s">
        <v>10</v>
      </c>
    </row>
    <row r="36" spans="1:11" x14ac:dyDescent="0.3">
      <c r="A36" s="1">
        <f t="shared" si="5"/>
        <v>32</v>
      </c>
      <c r="B36" s="1" t="s">
        <v>51</v>
      </c>
      <c r="C36" s="1">
        <f t="shared" si="4"/>
        <v>1190.5</v>
      </c>
      <c r="D36" s="2">
        <v>1</v>
      </c>
      <c r="E36" s="1" t="s">
        <v>18</v>
      </c>
      <c r="F36" s="1" t="s">
        <v>22</v>
      </c>
      <c r="G36" s="1" t="s">
        <v>19</v>
      </c>
      <c r="H36" s="1" t="s">
        <v>56</v>
      </c>
      <c r="I36" s="1" t="s">
        <v>10</v>
      </c>
      <c r="J36" s="1" t="s">
        <v>27</v>
      </c>
    </row>
    <row r="37" spans="1:11" x14ac:dyDescent="0.3">
      <c r="A37" s="1">
        <f t="shared" si="5"/>
        <v>33</v>
      </c>
      <c r="B37" s="1" t="s">
        <v>51</v>
      </c>
      <c r="C37" s="1">
        <f t="shared" si="4"/>
        <v>1190.5</v>
      </c>
      <c r="D37" s="2">
        <v>1.3</v>
      </c>
      <c r="E37" s="1" t="s">
        <v>38</v>
      </c>
      <c r="F37" s="1" t="s">
        <v>17</v>
      </c>
      <c r="G37" s="1" t="s">
        <v>14</v>
      </c>
      <c r="H37" s="1" t="s">
        <v>10</v>
      </c>
      <c r="I37" s="1" t="s">
        <v>10</v>
      </c>
      <c r="J37" s="1" t="s">
        <v>27</v>
      </c>
      <c r="K37" s="1" t="s">
        <v>57</v>
      </c>
    </row>
    <row r="38" spans="1:11" x14ac:dyDescent="0.3">
      <c r="A38" s="1">
        <f t="shared" si="5"/>
        <v>34</v>
      </c>
      <c r="B38" s="1" t="s">
        <v>51</v>
      </c>
      <c r="C38" s="1">
        <f t="shared" si="4"/>
        <v>1190.5</v>
      </c>
      <c r="D38" s="2">
        <v>0.7</v>
      </c>
      <c r="E38" s="1" t="s">
        <v>38</v>
      </c>
      <c r="F38" s="1" t="s">
        <v>17</v>
      </c>
      <c r="G38" s="1" t="s">
        <v>14</v>
      </c>
      <c r="H38" s="1" t="s">
        <v>37</v>
      </c>
      <c r="I38" s="1" t="s">
        <v>10</v>
      </c>
      <c r="J38" s="1" t="s">
        <v>10</v>
      </c>
    </row>
    <row r="39" spans="1:11" x14ac:dyDescent="0.3">
      <c r="A39" s="1">
        <f t="shared" si="5"/>
        <v>35</v>
      </c>
      <c r="B39" s="1" t="s">
        <v>51</v>
      </c>
      <c r="C39" s="1">
        <f t="shared" si="4"/>
        <v>1190.5</v>
      </c>
      <c r="D39" s="2">
        <v>1.1000000000000001</v>
      </c>
      <c r="E39" s="1" t="s">
        <v>18</v>
      </c>
      <c r="F39" s="1" t="s">
        <v>22</v>
      </c>
      <c r="G39" s="1" t="s">
        <v>19</v>
      </c>
      <c r="H39" s="1" t="s">
        <v>37</v>
      </c>
      <c r="I39" s="1" t="s">
        <v>20</v>
      </c>
      <c r="J39" s="1" t="s">
        <v>27</v>
      </c>
    </row>
    <row r="40" spans="1:11" x14ac:dyDescent="0.3">
      <c r="A40" s="1">
        <v>69</v>
      </c>
      <c r="B40" s="1" t="s">
        <v>58</v>
      </c>
      <c r="C40" s="1">
        <f>1000+33</f>
        <v>1033</v>
      </c>
      <c r="D40" s="2">
        <v>4.5</v>
      </c>
      <c r="E40" s="1" t="s">
        <v>18</v>
      </c>
      <c r="F40" s="1" t="s">
        <v>22</v>
      </c>
      <c r="G40" s="1" t="s">
        <v>25</v>
      </c>
      <c r="H40" s="1" t="s">
        <v>60</v>
      </c>
      <c r="I40" s="1" t="s">
        <v>9</v>
      </c>
      <c r="J40" s="1" t="s">
        <v>27</v>
      </c>
    </row>
    <row r="41" spans="1:11" x14ac:dyDescent="0.3">
      <c r="A41" s="1">
        <v>70</v>
      </c>
      <c r="B41" s="1" t="s">
        <v>58</v>
      </c>
      <c r="C41" s="1">
        <f t="shared" ref="C41:C43" si="6">1000+33</f>
        <v>1033</v>
      </c>
      <c r="D41" s="2">
        <v>3.7</v>
      </c>
      <c r="E41" s="1" t="s">
        <v>18</v>
      </c>
      <c r="F41" s="1" t="s">
        <v>16</v>
      </c>
      <c r="G41" s="1" t="s">
        <v>14</v>
      </c>
      <c r="H41" s="1" t="s">
        <v>37</v>
      </c>
      <c r="I41" s="1" t="s">
        <v>9</v>
      </c>
      <c r="J41" s="1" t="s">
        <v>27</v>
      </c>
    </row>
    <row r="42" spans="1:11" x14ac:dyDescent="0.3">
      <c r="A42" s="1">
        <v>71</v>
      </c>
      <c r="B42" s="1" t="s">
        <v>58</v>
      </c>
      <c r="C42" s="1">
        <f t="shared" si="6"/>
        <v>1033</v>
      </c>
      <c r="D42" s="2">
        <v>2.6</v>
      </c>
      <c r="E42" s="1" t="s">
        <v>18</v>
      </c>
      <c r="F42" s="1" t="s">
        <v>17</v>
      </c>
      <c r="G42" s="1" t="s">
        <v>19</v>
      </c>
      <c r="H42" s="1" t="s">
        <v>37</v>
      </c>
      <c r="I42" s="1" t="s">
        <v>10</v>
      </c>
      <c r="J42" s="1" t="s">
        <v>10</v>
      </c>
    </row>
    <row r="43" spans="1:11" x14ac:dyDescent="0.3">
      <c r="A43" s="1">
        <v>74</v>
      </c>
      <c r="B43" s="1" t="s">
        <v>58</v>
      </c>
      <c r="C43" s="1">
        <f t="shared" si="6"/>
        <v>1033</v>
      </c>
      <c r="D43" s="2">
        <v>5.8</v>
      </c>
      <c r="E43" s="1" t="s">
        <v>18</v>
      </c>
      <c r="F43" s="1" t="s">
        <v>17</v>
      </c>
      <c r="G43" s="1" t="s">
        <v>14</v>
      </c>
      <c r="H43" s="1" t="s">
        <v>53</v>
      </c>
      <c r="I43" s="1" t="s">
        <v>10</v>
      </c>
      <c r="J43" s="1" t="s">
        <v>10</v>
      </c>
      <c r="K43" s="1" t="s">
        <v>61</v>
      </c>
    </row>
    <row r="44" spans="1:11" x14ac:dyDescent="0.3">
      <c r="A44" s="1">
        <v>36</v>
      </c>
      <c r="B44" s="1" t="s">
        <v>59</v>
      </c>
      <c r="C44" s="1">
        <f>(1039+1047)/2+33</f>
        <v>1076</v>
      </c>
      <c r="D44" s="2">
        <v>1.8</v>
      </c>
      <c r="E44" s="1" t="s">
        <v>38</v>
      </c>
      <c r="F44" s="1" t="s">
        <v>22</v>
      </c>
      <c r="G44" s="1" t="s">
        <v>19</v>
      </c>
      <c r="H44" s="1" t="s">
        <v>37</v>
      </c>
      <c r="I44" s="1" t="s">
        <v>10</v>
      </c>
      <c r="J44" s="1" t="s">
        <v>10</v>
      </c>
    </row>
    <row r="45" spans="1:11" x14ac:dyDescent="0.3">
      <c r="A45" s="1">
        <f>A44+1</f>
        <v>37</v>
      </c>
      <c r="B45" s="1" t="s">
        <v>59</v>
      </c>
      <c r="C45" s="1">
        <f t="shared" ref="C45:C55" si="7">(1039+1047)/2+33</f>
        <v>1076</v>
      </c>
      <c r="D45" s="2">
        <v>1.8</v>
      </c>
      <c r="E45" s="1" t="s">
        <v>38</v>
      </c>
      <c r="F45" s="1" t="s">
        <v>17</v>
      </c>
      <c r="G45" s="1" t="s">
        <v>25</v>
      </c>
      <c r="H45" s="1" t="s">
        <v>37</v>
      </c>
      <c r="I45" s="1" t="s">
        <v>20</v>
      </c>
      <c r="J45" s="1" t="s">
        <v>20</v>
      </c>
    </row>
    <row r="46" spans="1:11" x14ac:dyDescent="0.3">
      <c r="A46" s="1">
        <f t="shared" ref="A46:A55" si="8">A45+1</f>
        <v>38</v>
      </c>
      <c r="B46" s="1" t="s">
        <v>59</v>
      </c>
      <c r="C46" s="1">
        <f t="shared" si="7"/>
        <v>1076</v>
      </c>
      <c r="D46" s="2">
        <v>1.3</v>
      </c>
      <c r="E46" s="1" t="s">
        <v>18</v>
      </c>
      <c r="F46" s="1" t="s">
        <v>17</v>
      </c>
      <c r="G46" s="1" t="s">
        <v>25</v>
      </c>
      <c r="H46" s="1" t="s">
        <v>37</v>
      </c>
      <c r="I46" s="1" t="s">
        <v>10</v>
      </c>
      <c r="J46" s="1" t="s">
        <v>27</v>
      </c>
    </row>
    <row r="47" spans="1:11" x14ac:dyDescent="0.3">
      <c r="A47" s="1">
        <f t="shared" si="8"/>
        <v>39</v>
      </c>
      <c r="B47" s="1" t="s">
        <v>59</v>
      </c>
      <c r="C47" s="1">
        <f t="shared" si="7"/>
        <v>1076</v>
      </c>
      <c r="D47" s="2">
        <v>1.5</v>
      </c>
      <c r="E47" s="1" t="s">
        <v>18</v>
      </c>
      <c r="F47" s="1" t="s">
        <v>17</v>
      </c>
      <c r="G47" s="1" t="s">
        <v>25</v>
      </c>
      <c r="H47" s="1" t="s">
        <v>62</v>
      </c>
      <c r="I47" s="1" t="s">
        <v>9</v>
      </c>
      <c r="J47" s="1" t="s">
        <v>27</v>
      </c>
    </row>
    <row r="48" spans="1:11" x14ac:dyDescent="0.3">
      <c r="A48" s="1">
        <f t="shared" si="8"/>
        <v>40</v>
      </c>
      <c r="B48" s="1" t="s">
        <v>59</v>
      </c>
      <c r="C48" s="1">
        <f t="shared" si="7"/>
        <v>1076</v>
      </c>
      <c r="D48" s="2">
        <v>1.5</v>
      </c>
      <c r="E48" s="1" t="s">
        <v>18</v>
      </c>
      <c r="F48" s="1" t="s">
        <v>22</v>
      </c>
      <c r="G48" s="1" t="s">
        <v>25</v>
      </c>
      <c r="H48" s="1" t="s">
        <v>62</v>
      </c>
      <c r="I48" s="1" t="s">
        <v>9</v>
      </c>
      <c r="J48" s="1" t="s">
        <v>27</v>
      </c>
    </row>
    <row r="49" spans="1:11" x14ac:dyDescent="0.3">
      <c r="A49" s="1">
        <f t="shared" si="8"/>
        <v>41</v>
      </c>
      <c r="B49" s="1" t="s">
        <v>59</v>
      </c>
      <c r="C49" s="1">
        <f t="shared" si="7"/>
        <v>1076</v>
      </c>
      <c r="D49" s="2">
        <v>1.5</v>
      </c>
      <c r="E49" s="1" t="s">
        <v>18</v>
      </c>
      <c r="F49" s="1" t="s">
        <v>16</v>
      </c>
      <c r="G49" s="1" t="s">
        <v>19</v>
      </c>
      <c r="H49" s="1" t="s">
        <v>37</v>
      </c>
      <c r="I49" s="1" t="s">
        <v>10</v>
      </c>
      <c r="J49" s="1" t="s">
        <v>20</v>
      </c>
    </row>
    <row r="50" spans="1:11" x14ac:dyDescent="0.3">
      <c r="A50" s="1">
        <f t="shared" si="8"/>
        <v>42</v>
      </c>
      <c r="B50" s="1" t="s">
        <v>59</v>
      </c>
      <c r="C50" s="1">
        <f t="shared" si="7"/>
        <v>1076</v>
      </c>
      <c r="D50" s="2">
        <v>1.4</v>
      </c>
      <c r="E50" s="1" t="s">
        <v>18</v>
      </c>
      <c r="F50" s="1" t="s">
        <v>17</v>
      </c>
      <c r="G50" s="1" t="s">
        <v>19</v>
      </c>
      <c r="H50" s="1" t="s">
        <v>60</v>
      </c>
      <c r="I50" s="1" t="s">
        <v>10</v>
      </c>
      <c r="J50" s="1" t="s">
        <v>10</v>
      </c>
    </row>
    <row r="51" spans="1:11" x14ac:dyDescent="0.3">
      <c r="A51" s="1">
        <f t="shared" si="8"/>
        <v>43</v>
      </c>
      <c r="B51" s="1" t="s">
        <v>59</v>
      </c>
      <c r="C51" s="1">
        <f t="shared" si="7"/>
        <v>1076</v>
      </c>
      <c r="D51" s="2">
        <v>1.4</v>
      </c>
      <c r="E51" s="1" t="s">
        <v>38</v>
      </c>
      <c r="F51" s="1" t="s">
        <v>17</v>
      </c>
      <c r="G51" s="1" t="s">
        <v>14</v>
      </c>
      <c r="H51" s="1" t="s">
        <v>10</v>
      </c>
      <c r="I51" s="1" t="s">
        <v>10</v>
      </c>
      <c r="J51" s="1" t="s">
        <v>10</v>
      </c>
    </row>
    <row r="52" spans="1:11" x14ac:dyDescent="0.3">
      <c r="A52" s="1">
        <f t="shared" si="8"/>
        <v>44</v>
      </c>
      <c r="B52" s="1" t="s">
        <v>59</v>
      </c>
      <c r="C52" s="1">
        <f t="shared" si="7"/>
        <v>1076</v>
      </c>
      <c r="D52" s="2">
        <v>1.2</v>
      </c>
      <c r="E52" s="1" t="s">
        <v>18</v>
      </c>
      <c r="F52" s="1" t="s">
        <v>17</v>
      </c>
      <c r="G52" s="1" t="s">
        <v>25</v>
      </c>
      <c r="H52" s="1" t="s">
        <v>63</v>
      </c>
      <c r="I52" s="1" t="s">
        <v>20</v>
      </c>
      <c r="J52" s="1" t="s">
        <v>20</v>
      </c>
    </row>
    <row r="53" spans="1:11" x14ac:dyDescent="0.3">
      <c r="A53" s="1">
        <f t="shared" si="8"/>
        <v>45</v>
      </c>
      <c r="B53" s="1" t="s">
        <v>59</v>
      </c>
      <c r="C53" s="1">
        <f t="shared" si="7"/>
        <v>1076</v>
      </c>
      <c r="D53" s="2">
        <v>1.3</v>
      </c>
      <c r="E53" s="1" t="s">
        <v>38</v>
      </c>
      <c r="F53" s="1" t="s">
        <v>22</v>
      </c>
      <c r="G53" s="1" t="s">
        <v>25</v>
      </c>
      <c r="H53" s="1" t="s">
        <v>37</v>
      </c>
      <c r="I53" s="1" t="s">
        <v>10</v>
      </c>
      <c r="J53" s="1" t="s">
        <v>20</v>
      </c>
    </row>
    <row r="54" spans="1:11" x14ac:dyDescent="0.3">
      <c r="A54" s="1">
        <f t="shared" si="8"/>
        <v>46</v>
      </c>
      <c r="B54" s="1" t="s">
        <v>59</v>
      </c>
      <c r="C54" s="1">
        <f t="shared" si="7"/>
        <v>1076</v>
      </c>
      <c r="D54" s="2">
        <v>1</v>
      </c>
      <c r="E54" s="1" t="s">
        <v>18</v>
      </c>
      <c r="F54" s="1" t="s">
        <v>17</v>
      </c>
      <c r="G54" s="1" t="s">
        <v>25</v>
      </c>
      <c r="H54" s="1" t="s">
        <v>10</v>
      </c>
      <c r="I54" s="1" t="s">
        <v>10</v>
      </c>
      <c r="J54" s="1" t="s">
        <v>27</v>
      </c>
    </row>
    <row r="55" spans="1:11" x14ac:dyDescent="0.3">
      <c r="A55" s="1">
        <f t="shared" si="8"/>
        <v>47</v>
      </c>
      <c r="B55" s="1" t="s">
        <v>59</v>
      </c>
      <c r="C55" s="1">
        <f t="shared" si="7"/>
        <v>1076</v>
      </c>
      <c r="D55" s="2">
        <v>1.2</v>
      </c>
      <c r="E55" s="1" t="s">
        <v>18</v>
      </c>
      <c r="F55" s="1" t="s">
        <v>22</v>
      </c>
      <c r="G55" s="1" t="s">
        <v>25</v>
      </c>
      <c r="H55" s="1" t="s">
        <v>64</v>
      </c>
      <c r="I55" s="1" t="s">
        <v>9</v>
      </c>
      <c r="J55" s="1" t="s">
        <v>10</v>
      </c>
    </row>
    <row r="56" spans="1:11" x14ac:dyDescent="0.3">
      <c r="A56" s="1">
        <v>53</v>
      </c>
      <c r="B56" s="1" t="s">
        <v>66</v>
      </c>
      <c r="C56" s="1">
        <f>(958+962)/2+33</f>
        <v>993</v>
      </c>
      <c r="D56" s="2">
        <v>3</v>
      </c>
      <c r="E56" s="1" t="s">
        <v>38</v>
      </c>
      <c r="F56" s="1" t="s">
        <v>22</v>
      </c>
      <c r="G56" s="1" t="s">
        <v>14</v>
      </c>
      <c r="H56" s="1" t="s">
        <v>10</v>
      </c>
      <c r="I56" s="1" t="s">
        <v>10</v>
      </c>
      <c r="J56" s="1" t="s">
        <v>27</v>
      </c>
    </row>
    <row r="57" spans="1:11" x14ac:dyDescent="0.3">
      <c r="A57" s="1">
        <f>A56+1</f>
        <v>54</v>
      </c>
      <c r="B57" s="1" t="s">
        <v>66</v>
      </c>
      <c r="C57" s="1">
        <f t="shared" ref="C57:C71" si="9">(958+962)/2+33</f>
        <v>993</v>
      </c>
      <c r="D57" s="2">
        <v>4</v>
      </c>
      <c r="E57" s="1" t="s">
        <v>18</v>
      </c>
      <c r="F57" s="1" t="s">
        <v>16</v>
      </c>
      <c r="G57" s="1" t="s">
        <v>19</v>
      </c>
      <c r="H57" s="1" t="s">
        <v>10</v>
      </c>
      <c r="I57" s="1" t="s">
        <v>10</v>
      </c>
      <c r="J57" s="1" t="s">
        <v>27</v>
      </c>
      <c r="K57" s="1" t="s">
        <v>67</v>
      </c>
    </row>
    <row r="58" spans="1:11" x14ac:dyDescent="0.3">
      <c r="A58" s="1">
        <f t="shared" ref="A58:A71" si="10">A57+1</f>
        <v>55</v>
      </c>
      <c r="B58" s="1" t="s">
        <v>66</v>
      </c>
      <c r="C58" s="1">
        <f t="shared" si="9"/>
        <v>993</v>
      </c>
      <c r="D58" s="2">
        <v>3</v>
      </c>
      <c r="E58" s="1" t="s">
        <v>18</v>
      </c>
      <c r="F58" s="1" t="s">
        <v>16</v>
      </c>
      <c r="G58" s="1" t="s">
        <v>14</v>
      </c>
      <c r="H58" s="1" t="s">
        <v>10</v>
      </c>
      <c r="I58" s="1" t="s">
        <v>9</v>
      </c>
      <c r="J58" s="1" t="s">
        <v>10</v>
      </c>
    </row>
    <row r="59" spans="1:11" x14ac:dyDescent="0.3">
      <c r="A59" s="1">
        <f t="shared" si="10"/>
        <v>56</v>
      </c>
      <c r="B59" s="1" t="s">
        <v>66</v>
      </c>
      <c r="C59" s="1">
        <f t="shared" si="9"/>
        <v>993</v>
      </c>
      <c r="D59" s="2">
        <v>4.9000000000000004</v>
      </c>
      <c r="E59" s="1" t="s">
        <v>18</v>
      </c>
      <c r="F59" s="1" t="s">
        <v>16</v>
      </c>
      <c r="G59" s="1" t="s">
        <v>14</v>
      </c>
      <c r="H59" s="1" t="s">
        <v>10</v>
      </c>
      <c r="I59" s="1" t="s">
        <v>10</v>
      </c>
      <c r="J59" s="1" t="s">
        <v>27</v>
      </c>
    </row>
    <row r="60" spans="1:11" x14ac:dyDescent="0.3">
      <c r="A60" s="1">
        <f t="shared" si="10"/>
        <v>57</v>
      </c>
      <c r="B60" s="1" t="s">
        <v>66</v>
      </c>
      <c r="C60" s="1">
        <f t="shared" si="9"/>
        <v>993</v>
      </c>
      <c r="D60" s="2">
        <v>2</v>
      </c>
      <c r="E60" s="1" t="s">
        <v>38</v>
      </c>
      <c r="F60" s="1" t="s">
        <v>17</v>
      </c>
      <c r="G60" s="1" t="s">
        <v>14</v>
      </c>
      <c r="H60" s="1" t="s">
        <v>62</v>
      </c>
      <c r="I60" s="1" t="s">
        <v>10</v>
      </c>
      <c r="J60" s="1" t="s">
        <v>27</v>
      </c>
    </row>
    <row r="61" spans="1:11" x14ac:dyDescent="0.3">
      <c r="A61" s="1">
        <f t="shared" si="10"/>
        <v>58</v>
      </c>
      <c r="B61" s="1" t="s">
        <v>66</v>
      </c>
      <c r="C61" s="1">
        <f t="shared" si="9"/>
        <v>993</v>
      </c>
      <c r="D61" s="2">
        <v>3.9</v>
      </c>
      <c r="E61" s="1" t="s">
        <v>18</v>
      </c>
      <c r="F61" s="1" t="s">
        <v>22</v>
      </c>
      <c r="G61" s="1" t="s">
        <v>19</v>
      </c>
      <c r="H61" s="1" t="s">
        <v>62</v>
      </c>
      <c r="I61" s="1" t="s">
        <v>10</v>
      </c>
      <c r="J61" s="1" t="s">
        <v>27</v>
      </c>
    </row>
    <row r="62" spans="1:11" x14ac:dyDescent="0.3">
      <c r="A62" s="1">
        <f t="shared" si="10"/>
        <v>59</v>
      </c>
      <c r="B62" s="1" t="s">
        <v>66</v>
      </c>
      <c r="C62" s="1">
        <f t="shared" si="9"/>
        <v>993</v>
      </c>
      <c r="D62" s="2">
        <v>3.9</v>
      </c>
      <c r="E62" s="1" t="s">
        <v>18</v>
      </c>
      <c r="F62" s="1" t="s">
        <v>22</v>
      </c>
      <c r="G62" s="1" t="s">
        <v>19</v>
      </c>
      <c r="H62" s="1" t="s">
        <v>10</v>
      </c>
      <c r="I62" s="1" t="s">
        <v>10</v>
      </c>
      <c r="J62" s="1" t="s">
        <v>10</v>
      </c>
      <c r="K62" s="1" t="s">
        <v>67</v>
      </c>
    </row>
    <row r="63" spans="1:11" x14ac:dyDescent="0.3">
      <c r="A63" s="1">
        <f t="shared" si="10"/>
        <v>60</v>
      </c>
      <c r="B63" s="1" t="s">
        <v>66</v>
      </c>
      <c r="C63" s="1">
        <f t="shared" si="9"/>
        <v>993</v>
      </c>
      <c r="D63" s="2">
        <v>2.8</v>
      </c>
      <c r="E63" s="1" t="s">
        <v>18</v>
      </c>
      <c r="F63" s="1" t="s">
        <v>17</v>
      </c>
      <c r="G63" s="1" t="s">
        <v>19</v>
      </c>
      <c r="H63" s="1" t="s">
        <v>10</v>
      </c>
      <c r="I63" s="1" t="s">
        <v>10</v>
      </c>
      <c r="J63" s="1" t="s">
        <v>27</v>
      </c>
    </row>
    <row r="64" spans="1:11" x14ac:dyDescent="0.3">
      <c r="A64" s="1">
        <f t="shared" si="10"/>
        <v>61</v>
      </c>
      <c r="B64" s="1" t="s">
        <v>66</v>
      </c>
      <c r="C64" s="1">
        <f t="shared" si="9"/>
        <v>993</v>
      </c>
      <c r="D64" s="2">
        <v>1.5</v>
      </c>
      <c r="E64" s="1" t="s">
        <v>18</v>
      </c>
      <c r="F64" s="1" t="s">
        <v>17</v>
      </c>
      <c r="G64" s="1" t="s">
        <v>14</v>
      </c>
      <c r="H64" s="1" t="s">
        <v>37</v>
      </c>
      <c r="I64" s="1" t="s">
        <v>10</v>
      </c>
      <c r="J64" s="1" t="s">
        <v>27</v>
      </c>
    </row>
    <row r="65" spans="1:10" x14ac:dyDescent="0.3">
      <c r="A65" s="1">
        <f t="shared" si="10"/>
        <v>62</v>
      </c>
      <c r="B65" s="1" t="s">
        <v>66</v>
      </c>
      <c r="C65" s="1">
        <f t="shared" si="9"/>
        <v>993</v>
      </c>
      <c r="D65" s="2">
        <v>2</v>
      </c>
      <c r="E65" s="1" t="s">
        <v>18</v>
      </c>
      <c r="F65" s="1" t="s">
        <v>22</v>
      </c>
      <c r="G65" s="1" t="s">
        <v>19</v>
      </c>
      <c r="H65" s="1" t="s">
        <v>62</v>
      </c>
      <c r="I65" s="1" t="s">
        <v>10</v>
      </c>
      <c r="J65" s="1" t="s">
        <v>27</v>
      </c>
    </row>
    <row r="66" spans="1:10" x14ac:dyDescent="0.3">
      <c r="A66" s="1">
        <f t="shared" si="10"/>
        <v>63</v>
      </c>
      <c r="B66" s="1" t="s">
        <v>66</v>
      </c>
      <c r="C66" s="1">
        <f t="shared" si="9"/>
        <v>993</v>
      </c>
      <c r="D66" s="2">
        <v>2.8</v>
      </c>
      <c r="E66" s="1" t="s">
        <v>18</v>
      </c>
      <c r="F66" s="1" t="s">
        <v>16</v>
      </c>
      <c r="G66" s="1" t="s">
        <v>19</v>
      </c>
      <c r="H66" s="1" t="s">
        <v>10</v>
      </c>
      <c r="I66" s="1" t="s">
        <v>10</v>
      </c>
      <c r="J66" s="1" t="s">
        <v>27</v>
      </c>
    </row>
    <row r="67" spans="1:10" x14ac:dyDescent="0.3">
      <c r="A67" s="1">
        <f t="shared" si="10"/>
        <v>64</v>
      </c>
      <c r="B67" s="1" t="s">
        <v>66</v>
      </c>
      <c r="C67" s="1">
        <f t="shared" si="9"/>
        <v>993</v>
      </c>
      <c r="D67" s="2">
        <v>2.5</v>
      </c>
      <c r="E67" s="1" t="s">
        <v>38</v>
      </c>
      <c r="F67" s="1" t="s">
        <v>16</v>
      </c>
      <c r="G67" s="1" t="s">
        <v>25</v>
      </c>
      <c r="H67" s="1" t="s">
        <v>10</v>
      </c>
      <c r="I67" s="1" t="s">
        <v>10</v>
      </c>
      <c r="J67" s="1" t="s">
        <v>27</v>
      </c>
    </row>
    <row r="68" spans="1:10" x14ac:dyDescent="0.3">
      <c r="A68" s="1">
        <f t="shared" si="10"/>
        <v>65</v>
      </c>
      <c r="B68" s="1" t="s">
        <v>66</v>
      </c>
      <c r="C68" s="1">
        <f t="shared" si="9"/>
        <v>993</v>
      </c>
      <c r="D68" s="2">
        <v>1.5</v>
      </c>
      <c r="E68" s="1" t="s">
        <v>68</v>
      </c>
      <c r="F68" s="1" t="s">
        <v>17</v>
      </c>
      <c r="G68" s="1" t="s">
        <v>25</v>
      </c>
      <c r="H68" s="1" t="s">
        <v>10</v>
      </c>
      <c r="I68" s="1" t="s">
        <v>10</v>
      </c>
      <c r="J68" s="1" t="s">
        <v>10</v>
      </c>
    </row>
    <row r="69" spans="1:10" x14ac:dyDescent="0.3">
      <c r="A69" s="1">
        <f t="shared" si="10"/>
        <v>66</v>
      </c>
      <c r="B69" s="1" t="s">
        <v>66</v>
      </c>
      <c r="C69" s="1">
        <f t="shared" si="9"/>
        <v>993</v>
      </c>
      <c r="D69" s="2">
        <v>1.7</v>
      </c>
      <c r="E69" s="1" t="s">
        <v>38</v>
      </c>
      <c r="F69" s="1" t="s">
        <v>17</v>
      </c>
      <c r="G69" s="1" t="s">
        <v>25</v>
      </c>
      <c r="H69" s="1" t="s">
        <v>10</v>
      </c>
      <c r="I69" s="1" t="s">
        <v>10</v>
      </c>
      <c r="J69" s="1" t="s">
        <v>10</v>
      </c>
    </row>
    <row r="70" spans="1:10" x14ac:dyDescent="0.3">
      <c r="A70" s="1">
        <f t="shared" si="10"/>
        <v>67</v>
      </c>
      <c r="B70" s="1" t="s">
        <v>66</v>
      </c>
      <c r="C70" s="1">
        <f t="shared" si="9"/>
        <v>993</v>
      </c>
      <c r="D70" s="2">
        <v>1.5</v>
      </c>
      <c r="E70" s="1" t="s">
        <v>38</v>
      </c>
      <c r="F70" s="1" t="s">
        <v>17</v>
      </c>
      <c r="G70" s="1" t="s">
        <v>25</v>
      </c>
      <c r="H70" s="1" t="s">
        <v>69</v>
      </c>
      <c r="I70" s="1" t="s">
        <v>10</v>
      </c>
      <c r="J70" s="1" t="s">
        <v>10</v>
      </c>
    </row>
    <row r="71" spans="1:10" x14ac:dyDescent="0.3">
      <c r="A71" s="1">
        <f t="shared" si="10"/>
        <v>68</v>
      </c>
      <c r="B71" s="1" t="s">
        <v>66</v>
      </c>
      <c r="C71" s="1">
        <f t="shared" si="9"/>
        <v>993</v>
      </c>
      <c r="D71" s="2">
        <v>2.2000000000000002</v>
      </c>
      <c r="E71" s="1" t="s">
        <v>18</v>
      </c>
      <c r="F71" s="1" t="s">
        <v>16</v>
      </c>
      <c r="G71" s="1" t="s">
        <v>31</v>
      </c>
      <c r="H71" s="1" t="s">
        <v>10</v>
      </c>
      <c r="I71" s="1" t="s">
        <v>10</v>
      </c>
      <c r="J71" s="1" t="s">
        <v>10</v>
      </c>
    </row>
    <row r="72" spans="1:10" x14ac:dyDescent="0.3">
      <c r="A72" s="1">
        <v>48</v>
      </c>
      <c r="B72" s="1" t="s">
        <v>65</v>
      </c>
      <c r="C72" s="1">
        <f>(829+837)/2+33</f>
        <v>866</v>
      </c>
      <c r="D72" s="2">
        <v>2.5</v>
      </c>
      <c r="E72" s="1" t="s">
        <v>18</v>
      </c>
      <c r="F72" s="1" t="s">
        <v>16</v>
      </c>
      <c r="G72" s="1" t="s">
        <v>14</v>
      </c>
      <c r="H72" s="1" t="s">
        <v>70</v>
      </c>
      <c r="I72" s="1" t="s">
        <v>9</v>
      </c>
      <c r="J72" s="1" t="s">
        <v>27</v>
      </c>
    </row>
    <row r="73" spans="1:10" x14ac:dyDescent="0.3">
      <c r="A73" s="1">
        <v>49</v>
      </c>
      <c r="B73" s="1" t="s">
        <v>65</v>
      </c>
      <c r="C73" s="1">
        <f t="shared" ref="C73:C76" si="11">(829+837)/2+33</f>
        <v>866</v>
      </c>
      <c r="D73" s="2">
        <v>2.7</v>
      </c>
      <c r="E73" s="1" t="s">
        <v>18</v>
      </c>
      <c r="F73" s="1" t="s">
        <v>22</v>
      </c>
      <c r="G73" s="1" t="s">
        <v>25</v>
      </c>
      <c r="H73" s="1" t="s">
        <v>10</v>
      </c>
      <c r="I73" s="1" t="s">
        <v>9</v>
      </c>
      <c r="J73" s="1" t="s">
        <v>27</v>
      </c>
    </row>
    <row r="74" spans="1:10" x14ac:dyDescent="0.3">
      <c r="A74" s="1">
        <v>50</v>
      </c>
      <c r="B74" s="1" t="s">
        <v>65</v>
      </c>
      <c r="C74" s="1">
        <f t="shared" si="11"/>
        <v>866</v>
      </c>
      <c r="D74" s="2">
        <v>1.3</v>
      </c>
      <c r="E74" s="1" t="s">
        <v>18</v>
      </c>
      <c r="F74" s="1" t="s">
        <v>17</v>
      </c>
      <c r="G74" s="1" t="s">
        <v>19</v>
      </c>
      <c r="H74" s="1" t="s">
        <v>69</v>
      </c>
      <c r="I74" s="1" t="s">
        <v>10</v>
      </c>
      <c r="J74" s="1" t="s">
        <v>27</v>
      </c>
    </row>
    <row r="75" spans="1:10" x14ac:dyDescent="0.3">
      <c r="A75" s="1">
        <v>51</v>
      </c>
      <c r="B75" s="1" t="s">
        <v>65</v>
      </c>
      <c r="C75" s="1">
        <f t="shared" si="11"/>
        <v>866</v>
      </c>
      <c r="D75" s="2">
        <v>1</v>
      </c>
      <c r="E75" s="1" t="s">
        <v>38</v>
      </c>
      <c r="F75" s="1" t="s">
        <v>22</v>
      </c>
      <c r="G75" s="1" t="s">
        <v>19</v>
      </c>
      <c r="H75" s="1" t="s">
        <v>10</v>
      </c>
      <c r="I75" s="1" t="s">
        <v>10</v>
      </c>
      <c r="J75" s="1" t="s">
        <v>10</v>
      </c>
    </row>
    <row r="76" spans="1:10" x14ac:dyDescent="0.3">
      <c r="A76" s="1">
        <v>52</v>
      </c>
      <c r="B76" s="1" t="s">
        <v>65</v>
      </c>
      <c r="C76" s="1">
        <f t="shared" si="11"/>
        <v>866</v>
      </c>
      <c r="D76" s="2">
        <v>1.2</v>
      </c>
      <c r="E76" s="1" t="s">
        <v>18</v>
      </c>
      <c r="F76" s="1" t="s">
        <v>17</v>
      </c>
      <c r="G76" s="1" t="s">
        <v>19</v>
      </c>
      <c r="H76" s="1" t="s">
        <v>52</v>
      </c>
      <c r="I76" s="1" t="s">
        <v>10</v>
      </c>
      <c r="J76" s="1" t="s">
        <v>27</v>
      </c>
    </row>
    <row r="77" spans="1:10" x14ac:dyDescent="0.3">
      <c r="A77" s="1">
        <v>76</v>
      </c>
      <c r="B77" s="1" t="s">
        <v>72</v>
      </c>
      <c r="C77" s="1">
        <f>(680+685)/2+33</f>
        <v>715.5</v>
      </c>
      <c r="D77" s="2">
        <v>1.8</v>
      </c>
      <c r="E77" s="1" t="s">
        <v>38</v>
      </c>
      <c r="F77" s="1" t="s">
        <v>17</v>
      </c>
      <c r="G77" s="1" t="s">
        <v>19</v>
      </c>
      <c r="H77" s="1" t="s">
        <v>10</v>
      </c>
      <c r="I77" s="1" t="s">
        <v>10</v>
      </c>
      <c r="J77" s="1" t="s">
        <v>27</v>
      </c>
    </row>
    <row r="78" spans="1:10" x14ac:dyDescent="0.3">
      <c r="A78" s="1">
        <f>A77+1</f>
        <v>77</v>
      </c>
      <c r="B78" s="1" t="s">
        <v>72</v>
      </c>
      <c r="C78" s="1">
        <f t="shared" ref="C78:C81" si="12">(680+685)/2+33</f>
        <v>715.5</v>
      </c>
      <c r="D78" s="2">
        <v>1.1000000000000001</v>
      </c>
      <c r="E78" s="1" t="s">
        <v>18</v>
      </c>
      <c r="F78" s="1" t="s">
        <v>17</v>
      </c>
      <c r="G78" s="1" t="s">
        <v>19</v>
      </c>
      <c r="H78" s="1" t="s">
        <v>37</v>
      </c>
      <c r="I78" s="1" t="s">
        <v>10</v>
      </c>
      <c r="J78" s="1" t="s">
        <v>27</v>
      </c>
    </row>
    <row r="79" spans="1:10" x14ac:dyDescent="0.3">
      <c r="A79" s="1">
        <f>A78+1</f>
        <v>78</v>
      </c>
      <c r="B79" s="1" t="s">
        <v>72</v>
      </c>
      <c r="C79" s="1">
        <f t="shared" si="12"/>
        <v>715.5</v>
      </c>
      <c r="D79" s="2">
        <v>1</v>
      </c>
      <c r="E79" s="1" t="s">
        <v>18</v>
      </c>
      <c r="F79" s="1" t="s">
        <v>17</v>
      </c>
      <c r="G79" s="1" t="s">
        <v>19</v>
      </c>
      <c r="H79" s="1" t="s">
        <v>34</v>
      </c>
      <c r="I79" s="1" t="s">
        <v>10</v>
      </c>
      <c r="J79" s="1" t="s">
        <v>10</v>
      </c>
    </row>
    <row r="80" spans="1:10" x14ac:dyDescent="0.3">
      <c r="A80" s="1">
        <f>A79+1</f>
        <v>79</v>
      </c>
      <c r="B80" s="1" t="s">
        <v>72</v>
      </c>
      <c r="C80" s="1">
        <f t="shared" si="12"/>
        <v>715.5</v>
      </c>
      <c r="D80" s="2">
        <v>1.2</v>
      </c>
      <c r="E80" s="1" t="s">
        <v>18</v>
      </c>
      <c r="F80" s="1" t="s">
        <v>22</v>
      </c>
      <c r="G80" s="1" t="s">
        <v>25</v>
      </c>
      <c r="H80" s="1" t="s">
        <v>52</v>
      </c>
      <c r="I80" s="1" t="s">
        <v>9</v>
      </c>
      <c r="J80" s="1" t="s">
        <v>27</v>
      </c>
    </row>
    <row r="81" spans="1:10" x14ac:dyDescent="0.3">
      <c r="A81" s="1">
        <f>A80+1</f>
        <v>80</v>
      </c>
      <c r="B81" s="1" t="s">
        <v>72</v>
      </c>
      <c r="C81" s="1">
        <f t="shared" si="12"/>
        <v>715.5</v>
      </c>
      <c r="D81" s="2">
        <v>1.9</v>
      </c>
      <c r="E81" s="1" t="s">
        <v>18</v>
      </c>
      <c r="F81" s="1" t="s">
        <v>22</v>
      </c>
      <c r="G81" s="1" t="s">
        <v>19</v>
      </c>
      <c r="H81" s="1" t="s">
        <v>10</v>
      </c>
      <c r="I81" s="1" t="s">
        <v>9</v>
      </c>
      <c r="J81" s="1" t="s">
        <v>10</v>
      </c>
    </row>
    <row r="82" spans="1:10" x14ac:dyDescent="0.3">
      <c r="A82" s="1">
        <v>81</v>
      </c>
      <c r="B82" s="1" t="s">
        <v>71</v>
      </c>
      <c r="C82" s="1">
        <f>(672+676)/2+33</f>
        <v>707</v>
      </c>
      <c r="D82" s="2">
        <v>3.5</v>
      </c>
      <c r="E82" s="1" t="s">
        <v>38</v>
      </c>
      <c r="F82" s="1" t="s">
        <v>17</v>
      </c>
      <c r="G82" s="1" t="s">
        <v>25</v>
      </c>
      <c r="H82" s="1" t="s">
        <v>10</v>
      </c>
      <c r="I82" s="1" t="s">
        <v>10</v>
      </c>
      <c r="J82" s="1" t="s">
        <v>27</v>
      </c>
    </row>
    <row r="83" spans="1:10" x14ac:dyDescent="0.3">
      <c r="A83" s="1">
        <v>82</v>
      </c>
      <c r="B83" s="1" t="s">
        <v>71</v>
      </c>
      <c r="C83" s="1">
        <f t="shared" ref="C83:C84" si="13">(672+676)/2+33</f>
        <v>707</v>
      </c>
      <c r="D83" s="2">
        <v>2</v>
      </c>
      <c r="E83" s="1" t="s">
        <v>18</v>
      </c>
      <c r="F83" s="1" t="s">
        <v>17</v>
      </c>
      <c r="G83" s="1" t="s">
        <v>19</v>
      </c>
      <c r="H83" s="1" t="s">
        <v>10</v>
      </c>
      <c r="I83" s="1" t="s">
        <v>9</v>
      </c>
      <c r="J83" s="1" t="s">
        <v>27</v>
      </c>
    </row>
    <row r="84" spans="1:10" x14ac:dyDescent="0.3">
      <c r="A84" s="1">
        <v>84</v>
      </c>
      <c r="B84" s="1" t="s">
        <v>71</v>
      </c>
      <c r="C84" s="1">
        <f t="shared" si="13"/>
        <v>707</v>
      </c>
      <c r="D84" s="2">
        <v>2.6</v>
      </c>
      <c r="E84" s="1" t="s">
        <v>18</v>
      </c>
      <c r="F84" s="1" t="s">
        <v>22</v>
      </c>
      <c r="G84" s="1" t="s">
        <v>19</v>
      </c>
      <c r="H84" s="1" t="s">
        <v>37</v>
      </c>
      <c r="I84" s="1" t="s">
        <v>10</v>
      </c>
      <c r="J84" s="1" t="s">
        <v>10</v>
      </c>
    </row>
    <row r="87" spans="1:10" x14ac:dyDescent="0.3">
      <c r="B87" s="3" t="s">
        <v>74</v>
      </c>
      <c r="C87" s="4">
        <f>65/83</f>
        <v>0.7831325301204819</v>
      </c>
    </row>
    <row r="88" spans="1:10" x14ac:dyDescent="0.3">
      <c r="B88" s="3" t="s">
        <v>75</v>
      </c>
      <c r="C88" s="4">
        <f>17/83</f>
        <v>0.20481927710843373</v>
      </c>
    </row>
    <row r="89" spans="1:10" x14ac:dyDescent="0.3">
      <c r="B89" s="3" t="s">
        <v>76</v>
      </c>
      <c r="C89" s="4">
        <f>1/83</f>
        <v>1.2048192771084338E-2</v>
      </c>
    </row>
    <row r="91" spans="1:10" x14ac:dyDescent="0.3">
      <c r="B91" s="7" t="s">
        <v>73</v>
      </c>
      <c r="C91" s="8">
        <f>56/83</f>
        <v>0.67469879518072284</v>
      </c>
    </row>
    <row r="92" spans="1:10" x14ac:dyDescent="0.3">
      <c r="B92" s="7"/>
      <c r="C92" s="8"/>
    </row>
    <row r="94" spans="1:10" x14ac:dyDescent="0.3">
      <c r="B94" s="4" t="s">
        <v>77</v>
      </c>
      <c r="C94" s="4">
        <f>16/83</f>
        <v>0.19277108433734941</v>
      </c>
    </row>
    <row r="95" spans="1:10" x14ac:dyDescent="0.3">
      <c r="B95" s="5" t="s">
        <v>78</v>
      </c>
      <c r="C95" s="4">
        <f>16/65</f>
        <v>0.24615384615384617</v>
      </c>
    </row>
    <row r="97" spans="2:3" x14ac:dyDescent="0.3">
      <c r="B97" s="1" t="s">
        <v>83</v>
      </c>
      <c r="C97" s="6">
        <v>0</v>
      </c>
    </row>
    <row r="98" spans="2:3" x14ac:dyDescent="0.3">
      <c r="B98" s="1" t="s">
        <v>82</v>
      </c>
      <c r="C98" s="6">
        <f>5/83</f>
        <v>6.0240963855421686E-2</v>
      </c>
    </row>
    <row r="99" spans="2:3" x14ac:dyDescent="0.3">
      <c r="B99" s="1" t="s">
        <v>79</v>
      </c>
      <c r="C99" s="6">
        <f>37/83</f>
        <v>0.44578313253012047</v>
      </c>
    </row>
    <row r="100" spans="2:3" x14ac:dyDescent="0.3">
      <c r="B100" s="1" t="s">
        <v>81</v>
      </c>
      <c r="C100" s="6">
        <f>28/83</f>
        <v>0.33734939759036142</v>
      </c>
    </row>
    <row r="101" spans="2:3" x14ac:dyDescent="0.3">
      <c r="B101" s="1" t="s">
        <v>80</v>
      </c>
      <c r="C101" s="6">
        <f>13/83</f>
        <v>0.15662650602409639</v>
      </c>
    </row>
  </sheetData>
  <mergeCells count="2">
    <mergeCell ref="B91:B92"/>
    <mergeCell ref="C91:C92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DED83-61CD-450D-A146-A4E26617829C}">
  <dimension ref="A1"/>
  <sheetViews>
    <sheetView topLeftCell="A93" zoomScale="70" zoomScaleNormal="70" workbookViewId="0">
      <selection activeCell="AP166" sqref="AP16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F996-F32F-4B74-AED1-F157BE512E89}">
  <dimension ref="A1"/>
  <sheetViews>
    <sheetView topLeftCell="AJ28" zoomScale="55" zoomScaleNormal="55" workbookViewId="0">
      <selection activeCell="AH103" sqref="AH103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D32-5A33-4180-9289-1B34762AE44F}">
  <dimension ref="A1"/>
  <sheetViews>
    <sheetView topLeftCell="AJ28" zoomScale="55" zoomScaleNormal="55" workbookViewId="0">
      <selection activeCell="BH108" sqref="BH108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3862-8604-4A0E-AD74-ED149350E11E}">
  <dimension ref="A1"/>
  <sheetViews>
    <sheetView topLeftCell="AZ55" zoomScale="85" zoomScaleNormal="85" workbookViewId="0">
      <selection activeCell="AX85" sqref="AX8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06C3-701B-4D8E-8F3D-6127905C4FBA}">
  <dimension ref="A1"/>
  <sheetViews>
    <sheetView topLeftCell="AL1" zoomScale="70" zoomScaleNormal="70" workbookViewId="0">
      <selection activeCell="K109" sqref="K10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78C29-D057-4EFD-9FC0-4DA2F5BBE695}">
  <dimension ref="A1"/>
  <sheetViews>
    <sheetView topLeftCell="A13" zoomScale="70" zoomScaleNormal="70" workbookViewId="0">
      <selection activeCell="AK64" sqref="AK6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AF277-100E-42BC-B4C5-2ECFEFD51FF0}">
  <dimension ref="A1:X24"/>
  <sheetViews>
    <sheetView zoomScale="85" zoomScaleNormal="85" workbookViewId="0">
      <selection activeCell="A9" sqref="A9"/>
    </sheetView>
  </sheetViews>
  <sheetFormatPr defaultRowHeight="15.6" x14ac:dyDescent="0.3"/>
  <cols>
    <col min="1" max="1" width="15.44140625" style="9" bestFit="1" customWidth="1"/>
    <col min="2" max="2" width="12.5546875" style="9" bestFit="1" customWidth="1"/>
    <col min="3" max="3" width="8.88671875" style="9"/>
    <col min="4" max="4" width="11.6640625" style="9" bestFit="1" customWidth="1"/>
    <col min="5" max="5" width="10.6640625" style="9" bestFit="1" customWidth="1"/>
    <col min="6" max="6" width="9.77734375" style="9" bestFit="1" customWidth="1"/>
    <col min="7" max="7" width="21.33203125" style="9" bestFit="1" customWidth="1"/>
    <col min="8" max="8" width="17.6640625" style="9" bestFit="1" customWidth="1"/>
    <col min="9" max="9" width="10.6640625" style="9" bestFit="1" customWidth="1"/>
    <col min="10" max="10" width="12.77734375" style="9" bestFit="1" customWidth="1"/>
    <col min="11" max="16384" width="8.88671875" style="9"/>
  </cols>
  <sheetData>
    <row r="1" spans="1:12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15</v>
      </c>
      <c r="G1" s="1" t="s">
        <v>13</v>
      </c>
      <c r="H1" s="1" t="s">
        <v>5</v>
      </c>
      <c r="I1" s="1" t="s">
        <v>6</v>
      </c>
      <c r="J1" s="1" t="s">
        <v>33</v>
      </c>
      <c r="K1" s="1" t="s">
        <v>7</v>
      </c>
      <c r="L1" s="1"/>
    </row>
    <row r="2" spans="1:12" x14ac:dyDescent="0.3">
      <c r="A2" s="10">
        <v>2.1</v>
      </c>
      <c r="B2" s="10" t="s">
        <v>84</v>
      </c>
      <c r="C2" s="10">
        <f>(170+175)/2</f>
        <v>172.5</v>
      </c>
      <c r="D2" s="10">
        <v>2.1</v>
      </c>
      <c r="E2" s="10" t="s">
        <v>85</v>
      </c>
      <c r="F2" s="10" t="s">
        <v>100</v>
      </c>
      <c r="G2" s="1" t="s">
        <v>90</v>
      </c>
      <c r="H2" s="1" t="s">
        <v>10</v>
      </c>
      <c r="I2" s="1" t="s">
        <v>10</v>
      </c>
      <c r="J2" s="1" t="s">
        <v>10</v>
      </c>
      <c r="K2" s="1"/>
      <c r="L2" s="1"/>
    </row>
    <row r="3" spans="1:12" x14ac:dyDescent="0.3">
      <c r="A3" s="10">
        <v>2.2000000000000002</v>
      </c>
      <c r="B3" s="10" t="s">
        <v>84</v>
      </c>
      <c r="C3" s="10">
        <f t="shared" ref="C3:C8" si="0">(170+175)/2</f>
        <v>172.5</v>
      </c>
      <c r="D3" s="10">
        <v>2.1</v>
      </c>
      <c r="E3" s="10" t="s">
        <v>86</v>
      </c>
      <c r="F3" s="10" t="s">
        <v>17</v>
      </c>
      <c r="G3" s="1" t="s">
        <v>90</v>
      </c>
      <c r="H3" s="1" t="s">
        <v>10</v>
      </c>
      <c r="I3" s="1" t="s">
        <v>10</v>
      </c>
      <c r="J3" s="1" t="s">
        <v>10</v>
      </c>
      <c r="K3" s="1"/>
      <c r="L3" s="1"/>
    </row>
    <row r="4" spans="1:12" x14ac:dyDescent="0.3">
      <c r="A4" s="10">
        <v>2.2999999999999998</v>
      </c>
      <c r="B4" s="10" t="s">
        <v>84</v>
      </c>
      <c r="C4" s="10">
        <f t="shared" si="0"/>
        <v>172.5</v>
      </c>
      <c r="D4" s="10">
        <v>1.5</v>
      </c>
      <c r="E4" s="10" t="s">
        <v>87</v>
      </c>
      <c r="F4" s="10" t="s">
        <v>17</v>
      </c>
      <c r="G4" s="1" t="s">
        <v>90</v>
      </c>
      <c r="H4" s="1" t="s">
        <v>10</v>
      </c>
      <c r="I4" s="1" t="s">
        <v>9</v>
      </c>
      <c r="J4" s="1" t="s">
        <v>10</v>
      </c>
      <c r="K4" s="1"/>
      <c r="L4" s="1"/>
    </row>
    <row r="5" spans="1:12" x14ac:dyDescent="0.3">
      <c r="A5" s="10">
        <v>2.4</v>
      </c>
      <c r="B5" s="10" t="s">
        <v>84</v>
      </c>
      <c r="C5" s="10">
        <f t="shared" si="0"/>
        <v>172.5</v>
      </c>
      <c r="D5" s="10">
        <v>1</v>
      </c>
      <c r="E5" s="10" t="s">
        <v>88</v>
      </c>
      <c r="F5" s="11" t="s">
        <v>16</v>
      </c>
      <c r="G5" s="1" t="s">
        <v>90</v>
      </c>
      <c r="H5" s="1" t="s">
        <v>47</v>
      </c>
      <c r="I5" s="1" t="s">
        <v>10</v>
      </c>
      <c r="J5" s="1" t="s">
        <v>10</v>
      </c>
      <c r="K5" s="1"/>
      <c r="L5" s="1"/>
    </row>
    <row r="6" spans="1:12" x14ac:dyDescent="0.3">
      <c r="A6" s="10">
        <v>2.5</v>
      </c>
      <c r="B6" s="10" t="s">
        <v>84</v>
      </c>
      <c r="C6" s="10">
        <f t="shared" si="0"/>
        <v>172.5</v>
      </c>
      <c r="D6" s="10">
        <v>2.5</v>
      </c>
      <c r="E6" s="10" t="s">
        <v>89</v>
      </c>
      <c r="F6" s="11" t="s">
        <v>22</v>
      </c>
      <c r="G6" s="1" t="s">
        <v>91</v>
      </c>
      <c r="H6" s="1" t="s">
        <v>10</v>
      </c>
      <c r="I6" s="1" t="s">
        <v>10</v>
      </c>
      <c r="J6" s="1" t="s">
        <v>10</v>
      </c>
      <c r="K6" s="1"/>
      <c r="L6" s="1"/>
    </row>
    <row r="7" spans="1:12" x14ac:dyDescent="0.3">
      <c r="A7" s="10">
        <v>2.6</v>
      </c>
      <c r="B7" s="10" t="s">
        <v>84</v>
      </c>
      <c r="C7" s="10">
        <f t="shared" si="0"/>
        <v>172.5</v>
      </c>
      <c r="D7" s="10">
        <v>1.5</v>
      </c>
      <c r="E7" s="10" t="s">
        <v>85</v>
      </c>
      <c r="F7" s="11" t="s">
        <v>22</v>
      </c>
      <c r="G7" s="1" t="s">
        <v>90</v>
      </c>
      <c r="H7" s="1" t="s">
        <v>95</v>
      </c>
      <c r="I7" s="1" t="s">
        <v>10</v>
      </c>
      <c r="J7" s="1" t="s">
        <v>10</v>
      </c>
      <c r="K7" s="1"/>
      <c r="L7" s="1"/>
    </row>
    <row r="8" spans="1:12" x14ac:dyDescent="0.3">
      <c r="A8" s="10">
        <v>2.7</v>
      </c>
      <c r="B8" s="10" t="s">
        <v>84</v>
      </c>
      <c r="C8" s="10">
        <f t="shared" si="0"/>
        <v>172.5</v>
      </c>
      <c r="D8" s="10">
        <v>0.7</v>
      </c>
      <c r="E8" s="10" t="s">
        <v>87</v>
      </c>
      <c r="F8" s="11" t="s">
        <v>22</v>
      </c>
      <c r="G8" s="10" t="s">
        <v>92</v>
      </c>
      <c r="H8" s="11" t="s">
        <v>47</v>
      </c>
      <c r="I8" s="11" t="s">
        <v>9</v>
      </c>
      <c r="J8" s="1" t="s">
        <v>10</v>
      </c>
      <c r="K8" s="1"/>
      <c r="L8" s="1"/>
    </row>
    <row r="24" spans="24:24" x14ac:dyDescent="0.3">
      <c r="X24" s="12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D1E0E-2309-498D-B220-8659AF723996}">
  <dimension ref="A1:K9"/>
  <sheetViews>
    <sheetView zoomScale="85" zoomScaleNormal="85" workbookViewId="0">
      <selection activeCell="M6" sqref="M6"/>
    </sheetView>
  </sheetViews>
  <sheetFormatPr defaultRowHeight="14.4" x14ac:dyDescent="0.3"/>
  <cols>
    <col min="1" max="1" width="15.44140625" bestFit="1" customWidth="1"/>
    <col min="2" max="2" width="9.88671875" bestFit="1" customWidth="1"/>
    <col min="4" max="4" width="11.6640625" bestFit="1" customWidth="1"/>
    <col min="5" max="5" width="10.21875" bestFit="1" customWidth="1"/>
    <col min="6" max="6" width="9.77734375" bestFit="1" customWidth="1"/>
    <col min="7" max="7" width="21.33203125" bestFit="1" customWidth="1"/>
    <col min="8" max="8" width="24.77734375" bestFit="1" customWidth="1"/>
    <col min="9" max="9" width="10.6640625" bestFit="1" customWidth="1"/>
    <col min="10" max="10" width="12.77734375" bestFit="1" customWidth="1"/>
  </cols>
  <sheetData>
    <row r="1" spans="1:11" ht="15.6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15</v>
      </c>
      <c r="G1" s="1" t="s">
        <v>13</v>
      </c>
      <c r="H1" s="1" t="s">
        <v>5</v>
      </c>
      <c r="I1" s="1" t="s">
        <v>6</v>
      </c>
      <c r="J1" s="1" t="s">
        <v>33</v>
      </c>
      <c r="K1" s="1" t="s">
        <v>7</v>
      </c>
    </row>
    <row r="2" spans="1:11" ht="15.6" x14ac:dyDescent="0.3">
      <c r="A2" s="1">
        <v>1</v>
      </c>
      <c r="B2" s="1" t="s">
        <v>96</v>
      </c>
      <c r="C2" s="1">
        <f>(48+51)/2</f>
        <v>49.5</v>
      </c>
      <c r="D2" s="1">
        <v>1.7</v>
      </c>
      <c r="E2" s="1" t="s">
        <v>87</v>
      </c>
      <c r="F2" s="1" t="s">
        <v>94</v>
      </c>
      <c r="G2" s="1" t="s">
        <v>98</v>
      </c>
      <c r="H2" s="1" t="s">
        <v>47</v>
      </c>
      <c r="I2" s="1" t="s">
        <v>10</v>
      </c>
      <c r="J2" s="1" t="s">
        <v>10</v>
      </c>
      <c r="K2" s="1"/>
    </row>
    <row r="3" spans="1:11" ht="15.6" x14ac:dyDescent="0.3">
      <c r="A3" s="1">
        <v>2</v>
      </c>
      <c r="B3" s="1" t="s">
        <v>96</v>
      </c>
      <c r="C3" s="1">
        <f t="shared" ref="C3:C8" si="0">(48+51)/2</f>
        <v>49.5</v>
      </c>
      <c r="D3" s="1">
        <v>2.1</v>
      </c>
      <c r="E3" s="1" t="s">
        <v>97</v>
      </c>
      <c r="F3" s="1" t="s">
        <v>93</v>
      </c>
      <c r="G3" s="1" t="s">
        <v>90</v>
      </c>
      <c r="H3" s="1" t="s">
        <v>10</v>
      </c>
      <c r="I3" s="1" t="s">
        <v>10</v>
      </c>
      <c r="J3" s="1" t="s">
        <v>10</v>
      </c>
      <c r="K3" s="1"/>
    </row>
    <row r="4" spans="1:11" ht="15.6" x14ac:dyDescent="0.3">
      <c r="A4" s="1">
        <v>3</v>
      </c>
      <c r="B4" s="1" t="s">
        <v>96</v>
      </c>
      <c r="C4" s="1">
        <f t="shared" si="0"/>
        <v>49.5</v>
      </c>
      <c r="D4" s="1">
        <v>1.5</v>
      </c>
      <c r="E4" s="1" t="s">
        <v>97</v>
      </c>
      <c r="F4" s="1" t="s">
        <v>94</v>
      </c>
      <c r="G4" s="1" t="s">
        <v>92</v>
      </c>
      <c r="H4" s="1" t="s">
        <v>10</v>
      </c>
      <c r="I4" s="1" t="s">
        <v>10</v>
      </c>
      <c r="J4" s="1" t="s">
        <v>10</v>
      </c>
      <c r="K4" s="1"/>
    </row>
    <row r="5" spans="1:11" ht="15.6" x14ac:dyDescent="0.3">
      <c r="A5" s="1">
        <v>4</v>
      </c>
      <c r="B5" s="1" t="s">
        <v>96</v>
      </c>
      <c r="C5" s="1">
        <f t="shared" si="0"/>
        <v>49.5</v>
      </c>
      <c r="D5" s="1">
        <v>1.2</v>
      </c>
      <c r="E5" s="1" t="s">
        <v>87</v>
      </c>
      <c r="F5" s="1" t="s">
        <v>93</v>
      </c>
      <c r="G5" s="1" t="s">
        <v>90</v>
      </c>
      <c r="H5" s="1" t="s">
        <v>99</v>
      </c>
      <c r="I5" s="1" t="s">
        <v>10</v>
      </c>
      <c r="J5" s="1" t="s">
        <v>10</v>
      </c>
      <c r="K5" s="1"/>
    </row>
    <row r="6" spans="1:11" ht="15.6" x14ac:dyDescent="0.3">
      <c r="A6" s="1">
        <v>5</v>
      </c>
      <c r="B6" s="1" t="s">
        <v>96</v>
      </c>
      <c r="C6" s="1">
        <f t="shared" si="0"/>
        <v>49.5</v>
      </c>
      <c r="D6" s="1">
        <v>1.6</v>
      </c>
      <c r="E6" s="1" t="s">
        <v>97</v>
      </c>
      <c r="F6" s="1" t="s">
        <v>93</v>
      </c>
      <c r="G6" s="1" t="s">
        <v>90</v>
      </c>
      <c r="H6" s="1" t="s">
        <v>10</v>
      </c>
      <c r="I6" s="1" t="s">
        <v>10</v>
      </c>
      <c r="J6" s="1" t="s">
        <v>10</v>
      </c>
      <c r="K6" s="1"/>
    </row>
    <row r="7" spans="1:11" ht="15.6" x14ac:dyDescent="0.3">
      <c r="A7" s="1">
        <v>6</v>
      </c>
      <c r="B7" s="1" t="s">
        <v>96</v>
      </c>
      <c r="C7" s="1">
        <f t="shared" si="0"/>
        <v>49.5</v>
      </c>
      <c r="D7" s="1">
        <v>0.9</v>
      </c>
      <c r="E7" s="1" t="s">
        <v>97</v>
      </c>
      <c r="F7" s="1" t="s">
        <v>93</v>
      </c>
      <c r="G7" s="1" t="s">
        <v>90</v>
      </c>
      <c r="H7" s="1" t="s">
        <v>10</v>
      </c>
      <c r="I7" s="1" t="s">
        <v>10</v>
      </c>
      <c r="J7" s="1" t="s">
        <v>10</v>
      </c>
      <c r="K7" s="1"/>
    </row>
    <row r="8" spans="1:11" ht="15.6" x14ac:dyDescent="0.3">
      <c r="A8" s="1">
        <v>7</v>
      </c>
      <c r="B8" s="1" t="s">
        <v>96</v>
      </c>
      <c r="C8" s="1">
        <f t="shared" si="0"/>
        <v>49.5</v>
      </c>
      <c r="D8" s="1">
        <v>1.6</v>
      </c>
      <c r="E8" s="1" t="s">
        <v>97</v>
      </c>
      <c r="F8" s="1" t="s">
        <v>94</v>
      </c>
      <c r="G8" s="1" t="s">
        <v>90</v>
      </c>
      <c r="H8" s="1" t="s">
        <v>99</v>
      </c>
      <c r="I8" s="1" t="s">
        <v>10</v>
      </c>
      <c r="J8" s="1" t="s">
        <v>10</v>
      </c>
      <c r="K8" s="1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Description - Unit 1</vt:lpstr>
      <vt:lpstr>Pictures (15-14 m)</vt:lpstr>
      <vt:lpstr>Pictures (12-11 m)</vt:lpstr>
      <vt:lpstr>Pictures (11-10 m)</vt:lpstr>
      <vt:lpstr>Pictures (10-9 m)</vt:lpstr>
      <vt:lpstr>Pictures (9-8 m)</vt:lpstr>
      <vt:lpstr>Pictures (8-7 m)</vt:lpstr>
      <vt:lpstr>Description &amp; Pictures - Unit 2</vt:lpstr>
      <vt:lpstr>Description &amp; Pictures - Unit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Cuozzo</dc:creator>
  <cp:lastModifiedBy>Cuozzo</cp:lastModifiedBy>
  <dcterms:created xsi:type="dcterms:W3CDTF">2021-06-01T16:23:11Z</dcterms:created>
  <dcterms:modified xsi:type="dcterms:W3CDTF">2021-06-07T01:03:38Z</dcterms:modified>
</cp:coreProperties>
</file>